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Buzulucká zpevněné plochy u jídelny\DSP\F. Soupis prací\"/>
    </mc:Choice>
  </mc:AlternateContent>
  <xr:revisionPtr revIDLastSave="0" documentId="13_ncr:1_{CE545728-EBF0-4CC2-8CD2-3D6120A1B56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SO 01 - Komunikace" sheetId="2" r:id="rId2"/>
    <sheet name="VON - Vedlejší a ostatní ..." sheetId="3" r:id="rId3"/>
  </sheets>
  <definedNames>
    <definedName name="_xlnm._FilterDatabase" localSheetId="1" hidden="1">'SO 01 - Komunikace'!$C$88:$K$471</definedName>
    <definedName name="_xlnm._FilterDatabase" localSheetId="2" hidden="1">'VON - Vedlejší a ostatní ...'!$C$82:$K$94</definedName>
    <definedName name="_xlnm.Print_Titles" localSheetId="0">'Rekapitulace stavby'!$52:$52</definedName>
    <definedName name="_xlnm.Print_Titles" localSheetId="1">'SO 01 - Komunikace'!$88:$88</definedName>
    <definedName name="_xlnm.Print_Titles" localSheetId="2">'VON - Vedlejší a ostatní ...'!$82:$82</definedName>
    <definedName name="_xlnm.Print_Area" localSheetId="0">'Rekapitulace stavby'!$D$4:$AO$36,'Rekapitulace stavby'!$C$42:$AQ$57</definedName>
    <definedName name="_xlnm.Print_Area" localSheetId="1">'SO 01 - Komunikace'!$C$45:$J$70,'SO 01 - Komunikace'!$C$76:$K$471</definedName>
    <definedName name="_xlnm.Print_Area" localSheetId="2">'VON - Vedlejší a ostatní ...'!$C$45:$J$64,'VON - Vedlejší a ostatní ...'!$C$70:$K$94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 s="1"/>
  <c r="J17" i="3"/>
  <c r="J12" i="3"/>
  <c r="J77" i="3" s="1"/>
  <c r="E7" i="3"/>
  <c r="E48" i="3" s="1"/>
  <c r="J37" i="2"/>
  <c r="J36" i="2"/>
  <c r="AY55" i="1"/>
  <c r="J35" i="2"/>
  <c r="AX55" i="1"/>
  <c r="BI470" i="2"/>
  <c r="BH470" i="2"/>
  <c r="BG470" i="2"/>
  <c r="BF470" i="2"/>
  <c r="T470" i="2"/>
  <c r="T469" i="2"/>
  <c r="R470" i="2"/>
  <c r="R469" i="2"/>
  <c r="P470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T307" i="2" s="1"/>
  <c r="R308" i="2"/>
  <c r="R307" i="2" s="1"/>
  <c r="P308" i="2"/>
  <c r="P307" i="2" s="1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83" i="2" s="1"/>
  <c r="E7" i="2"/>
  <c r="E79" i="2"/>
  <c r="L50" i="1"/>
  <c r="AM50" i="1"/>
  <c r="AM49" i="1"/>
  <c r="L49" i="1"/>
  <c r="AM47" i="1"/>
  <c r="L47" i="1"/>
  <c r="L45" i="1"/>
  <c r="L44" i="1"/>
  <c r="J470" i="2"/>
  <c r="BK467" i="2"/>
  <c r="J465" i="2"/>
  <c r="BK463" i="2"/>
  <c r="BK460" i="2"/>
  <c r="BK470" i="2"/>
  <c r="BK458" i="2"/>
  <c r="J458" i="2"/>
  <c r="BK456" i="2"/>
  <c r="J467" i="2"/>
  <c r="BK465" i="2"/>
  <c r="J463" i="2"/>
  <c r="J460" i="2"/>
  <c r="J456" i="2"/>
  <c r="BK451" i="2"/>
  <c r="J451" i="2"/>
  <c r="BK447" i="2"/>
  <c r="J447" i="2"/>
  <c r="BK443" i="2"/>
  <c r="BK442" i="2"/>
  <c r="J442" i="2"/>
  <c r="BK440" i="2"/>
  <c r="BK439" i="2"/>
  <c r="BK437" i="2"/>
  <c r="BK436" i="2"/>
  <c r="BK434" i="2"/>
  <c r="BK433" i="2"/>
  <c r="BK430" i="2"/>
  <c r="BK428" i="2"/>
  <c r="BK424" i="2"/>
  <c r="J424" i="2"/>
  <c r="J422" i="2"/>
  <c r="J415" i="2"/>
  <c r="J413" i="2"/>
  <c r="J411" i="2"/>
  <c r="J404" i="2"/>
  <c r="J402" i="2"/>
  <c r="J400" i="2"/>
  <c r="J397" i="2"/>
  <c r="J395" i="2"/>
  <c r="J391" i="2"/>
  <c r="BK389" i="2"/>
  <c r="BK386" i="2"/>
  <c r="BK385" i="2"/>
  <c r="BK381" i="2"/>
  <c r="BK380" i="2"/>
  <c r="J378" i="2"/>
  <c r="BK374" i="2"/>
  <c r="BK373" i="2"/>
  <c r="BK371" i="2"/>
  <c r="BK370" i="2"/>
  <c r="BK368" i="2"/>
  <c r="BK367" i="2"/>
  <c r="J365" i="2"/>
  <c r="BK364" i="2"/>
  <c r="BK363" i="2"/>
  <c r="BK362" i="2"/>
  <c r="BK359" i="2"/>
  <c r="BK358" i="2"/>
  <c r="J356" i="2"/>
  <c r="BK353" i="2"/>
  <c r="BK352" i="2"/>
  <c r="BK351" i="2"/>
  <c r="BK349" i="2"/>
  <c r="J348" i="2"/>
  <c r="J344" i="2"/>
  <c r="J343" i="2"/>
  <c r="J339" i="2"/>
  <c r="J338" i="2"/>
  <c r="J337" i="2"/>
  <c r="J333" i="2"/>
  <c r="J328" i="2"/>
  <c r="J325" i="2"/>
  <c r="J318" i="2"/>
  <c r="J316" i="2"/>
  <c r="J312" i="2"/>
  <c r="J308" i="2"/>
  <c r="J305" i="2"/>
  <c r="J301" i="2"/>
  <c r="J297" i="2"/>
  <c r="J293" i="2"/>
  <c r="J289" i="2"/>
  <c r="J285" i="2"/>
  <c r="BK278" i="2"/>
  <c r="BK271" i="2"/>
  <c r="BK269" i="2"/>
  <c r="BK264" i="2"/>
  <c r="BK260" i="2"/>
  <c r="BK256" i="2"/>
  <c r="BK252" i="2"/>
  <c r="J248" i="2"/>
  <c r="J244" i="2"/>
  <c r="J242" i="2"/>
  <c r="J240" i="2"/>
  <c r="J233" i="2"/>
  <c r="J230" i="2"/>
  <c r="J228" i="2"/>
  <c r="J226" i="2"/>
  <c r="J223" i="2"/>
  <c r="J215" i="2"/>
  <c r="J213" i="2"/>
  <c r="J211" i="2"/>
  <c r="J209" i="2"/>
  <c r="J207" i="2"/>
  <c r="J203" i="2"/>
  <c r="J200" i="2"/>
  <c r="J193" i="2"/>
  <c r="J186" i="2"/>
  <c r="J183" i="2"/>
  <c r="J180" i="2"/>
  <c r="J177" i="2"/>
  <c r="J170" i="2"/>
  <c r="BK166" i="2"/>
  <c r="BK162" i="2"/>
  <c r="BK158" i="2"/>
  <c r="BK154" i="2"/>
  <c r="BK150" i="2"/>
  <c r="BK146" i="2"/>
  <c r="BK139" i="2"/>
  <c r="BK135" i="2"/>
  <c r="BK133" i="2"/>
  <c r="J130" i="2"/>
  <c r="J126" i="2"/>
  <c r="BK122" i="2"/>
  <c r="BK117" i="2"/>
  <c r="BK113" i="2"/>
  <c r="BK109" i="2"/>
  <c r="BK104" i="2"/>
  <c r="BK99" i="2"/>
  <c r="BK92" i="2"/>
  <c r="AS54" i="1"/>
  <c r="J87" i="3"/>
  <c r="J92" i="3"/>
  <c r="J86" i="3"/>
  <c r="J443" i="2"/>
  <c r="J440" i="2"/>
  <c r="J439" i="2"/>
  <c r="J437" i="2"/>
  <c r="J436" i="2"/>
  <c r="J434" i="2"/>
  <c r="J433" i="2"/>
  <c r="J430" i="2"/>
  <c r="J428" i="2"/>
  <c r="BK422" i="2"/>
  <c r="BK415" i="2"/>
  <c r="BK413" i="2"/>
  <c r="BK411" i="2"/>
  <c r="BK404" i="2"/>
  <c r="BK402" i="2"/>
  <c r="BK400" i="2"/>
  <c r="BK397" i="2"/>
  <c r="BK395" i="2"/>
  <c r="BK391" i="2"/>
  <c r="J389" i="2"/>
  <c r="J386" i="2"/>
  <c r="J385" i="2"/>
  <c r="J381" i="2"/>
  <c r="J380" i="2"/>
  <c r="BK378" i="2"/>
  <c r="J374" i="2"/>
  <c r="J373" i="2"/>
  <c r="J371" i="2"/>
  <c r="J370" i="2"/>
  <c r="J368" i="2"/>
  <c r="J367" i="2"/>
  <c r="BK365" i="2"/>
  <c r="J364" i="2"/>
  <c r="J363" i="2"/>
  <c r="J362" i="2"/>
  <c r="J359" i="2"/>
  <c r="J358" i="2"/>
  <c r="BK356" i="2"/>
  <c r="J353" i="2"/>
  <c r="J352" i="2"/>
  <c r="J351" i="2"/>
  <c r="J349" i="2"/>
  <c r="BK348" i="2"/>
  <c r="BK344" i="2"/>
  <c r="BK343" i="2"/>
  <c r="BK339" i="2"/>
  <c r="BK338" i="2"/>
  <c r="BK337" i="2"/>
  <c r="BK333" i="2"/>
  <c r="BK328" i="2"/>
  <c r="BK325" i="2"/>
  <c r="BK318" i="2"/>
  <c r="BK316" i="2"/>
  <c r="BK312" i="2"/>
  <c r="BK308" i="2"/>
  <c r="BK305" i="2"/>
  <c r="BK301" i="2"/>
  <c r="BK297" i="2"/>
  <c r="BK293" i="2"/>
  <c r="BK289" i="2"/>
  <c r="BK285" i="2"/>
  <c r="J278" i="2"/>
  <c r="J271" i="2"/>
  <c r="J269" i="2"/>
  <c r="J264" i="2"/>
  <c r="J260" i="2"/>
  <c r="J256" i="2"/>
  <c r="J252" i="2"/>
  <c r="BK248" i="2"/>
  <c r="BK244" i="2"/>
  <c r="BK242" i="2"/>
  <c r="BK240" i="2"/>
  <c r="BK233" i="2"/>
  <c r="BK230" i="2"/>
  <c r="BK228" i="2"/>
  <c r="BK226" i="2"/>
  <c r="BK223" i="2"/>
  <c r="BK215" i="2"/>
  <c r="BK213" i="2"/>
  <c r="BK211" i="2"/>
  <c r="BK209" i="2"/>
  <c r="BK207" i="2"/>
  <c r="BK203" i="2"/>
  <c r="BK200" i="2"/>
  <c r="BK193" i="2"/>
  <c r="BK186" i="2"/>
  <c r="BK183" i="2"/>
  <c r="BK180" i="2"/>
  <c r="BK177" i="2"/>
  <c r="BK170" i="2"/>
  <c r="J166" i="2"/>
  <c r="J162" i="2"/>
  <c r="J158" i="2"/>
  <c r="J154" i="2"/>
  <c r="J150" i="2"/>
  <c r="J146" i="2"/>
  <c r="J139" i="2"/>
  <c r="J135" i="2"/>
  <c r="J133" i="2"/>
  <c r="BK130" i="2"/>
  <c r="BK126" i="2"/>
  <c r="J122" i="2"/>
  <c r="J117" i="2"/>
  <c r="J113" i="2"/>
  <c r="J109" i="2"/>
  <c r="J104" i="2"/>
  <c r="J99" i="2"/>
  <c r="J92" i="2"/>
  <c r="J94" i="3"/>
  <c r="J91" i="3"/>
  <c r="BK88" i="3"/>
  <c r="BK86" i="3"/>
  <c r="BK94" i="3"/>
  <c r="BK92" i="3"/>
  <c r="BK91" i="3"/>
  <c r="J88" i="3"/>
  <c r="BK87" i="3"/>
  <c r="P91" i="2" l="1"/>
  <c r="T91" i="2"/>
  <c r="P222" i="2"/>
  <c r="BK232" i="2"/>
  <c r="J232" i="2" s="1"/>
  <c r="J63" i="2" s="1"/>
  <c r="P232" i="2"/>
  <c r="T232" i="2"/>
  <c r="P243" i="2"/>
  <c r="R243" i="2"/>
  <c r="P311" i="2"/>
  <c r="R311" i="2"/>
  <c r="BK388" i="2"/>
  <c r="J388" i="2"/>
  <c r="J67" i="2" s="1"/>
  <c r="R388" i="2"/>
  <c r="BK455" i="2"/>
  <c r="J455" i="2"/>
  <c r="J68" i="2" s="1"/>
  <c r="T455" i="2"/>
  <c r="BK91" i="2"/>
  <c r="J91" i="2"/>
  <c r="J61" i="2" s="1"/>
  <c r="R91" i="2"/>
  <c r="BK222" i="2"/>
  <c r="J222" i="2"/>
  <c r="J62" i="2" s="1"/>
  <c r="R222" i="2"/>
  <c r="T222" i="2"/>
  <c r="R232" i="2"/>
  <c r="BK243" i="2"/>
  <c r="J243" i="2"/>
  <c r="J64" i="2" s="1"/>
  <c r="T243" i="2"/>
  <c r="BK311" i="2"/>
  <c r="J311" i="2"/>
  <c r="J66" i="2" s="1"/>
  <c r="T311" i="2"/>
  <c r="P388" i="2"/>
  <c r="T388" i="2"/>
  <c r="P455" i="2"/>
  <c r="R455" i="2"/>
  <c r="BK85" i="3"/>
  <c r="J85" i="3"/>
  <c r="J61" i="3" s="1"/>
  <c r="P85" i="3"/>
  <c r="R85" i="3"/>
  <c r="T85" i="3"/>
  <c r="BK90" i="3"/>
  <c r="J90" i="3" s="1"/>
  <c r="J62" i="3" s="1"/>
  <c r="P90" i="3"/>
  <c r="R90" i="3"/>
  <c r="T90" i="3"/>
  <c r="BK93" i="3"/>
  <c r="J93" i="3" s="1"/>
  <c r="J63" i="3" s="1"/>
  <c r="P93" i="3"/>
  <c r="R93" i="3"/>
  <c r="T93" i="3"/>
  <c r="BK307" i="2"/>
  <c r="J307" i="2"/>
  <c r="J65" i="2" s="1"/>
  <c r="BK469" i="2"/>
  <c r="J469" i="2" s="1"/>
  <c r="J69" i="2" s="1"/>
  <c r="J52" i="3"/>
  <c r="F55" i="3"/>
  <c r="E73" i="3"/>
  <c r="BE92" i="3"/>
  <c r="BE94" i="3"/>
  <c r="BE86" i="3"/>
  <c r="BE87" i="3"/>
  <c r="BE88" i="3"/>
  <c r="BE91" i="3"/>
  <c r="E48" i="2"/>
  <c r="J52" i="2"/>
  <c r="F55" i="2"/>
  <c r="BE92" i="2"/>
  <c r="BE99" i="2"/>
  <c r="BE104" i="2"/>
  <c r="BE109" i="2"/>
  <c r="BE113" i="2"/>
  <c r="BE117" i="2"/>
  <c r="BE122" i="2"/>
  <c r="BE126" i="2"/>
  <c r="BE130" i="2"/>
  <c r="BE133" i="2"/>
  <c r="BE135" i="2"/>
  <c r="BE139" i="2"/>
  <c r="BE146" i="2"/>
  <c r="BE150" i="2"/>
  <c r="BE154" i="2"/>
  <c r="BE158" i="2"/>
  <c r="BE162" i="2"/>
  <c r="BE166" i="2"/>
  <c r="BE170" i="2"/>
  <c r="BE177" i="2"/>
  <c r="BE180" i="2"/>
  <c r="BE183" i="2"/>
  <c r="BE186" i="2"/>
  <c r="BE193" i="2"/>
  <c r="BE200" i="2"/>
  <c r="BE203" i="2"/>
  <c r="BE207" i="2"/>
  <c r="BE209" i="2"/>
  <c r="BE211" i="2"/>
  <c r="BE213" i="2"/>
  <c r="BE215" i="2"/>
  <c r="BE223" i="2"/>
  <c r="BE226" i="2"/>
  <c r="BE228" i="2"/>
  <c r="BE230" i="2"/>
  <c r="BE233" i="2"/>
  <c r="BE240" i="2"/>
  <c r="BE242" i="2"/>
  <c r="BE244" i="2"/>
  <c r="BE248" i="2"/>
  <c r="BE252" i="2"/>
  <c r="BE256" i="2"/>
  <c r="BE260" i="2"/>
  <c r="BE264" i="2"/>
  <c r="BE269" i="2"/>
  <c r="BE271" i="2"/>
  <c r="BE278" i="2"/>
  <c r="BE285" i="2"/>
  <c r="BE289" i="2"/>
  <c r="BE293" i="2"/>
  <c r="BE297" i="2"/>
  <c r="BE301" i="2"/>
  <c r="BE305" i="2"/>
  <c r="BE308" i="2"/>
  <c r="BE312" i="2"/>
  <c r="BE316" i="2"/>
  <c r="BE318" i="2"/>
  <c r="BE325" i="2"/>
  <c r="BE328" i="2"/>
  <c r="BE333" i="2"/>
  <c r="BE337" i="2"/>
  <c r="BE338" i="2"/>
  <c r="BE339" i="2"/>
  <c r="BE343" i="2"/>
  <c r="BE344" i="2"/>
  <c r="BE348" i="2"/>
  <c r="BE349" i="2"/>
  <c r="BE351" i="2"/>
  <c r="BE352" i="2"/>
  <c r="BE353" i="2"/>
  <c r="BE356" i="2"/>
  <c r="BE358" i="2"/>
  <c r="BE359" i="2"/>
  <c r="BE362" i="2"/>
  <c r="BE363" i="2"/>
  <c r="BE364" i="2"/>
  <c r="BE365" i="2"/>
  <c r="BE367" i="2"/>
  <c r="BE368" i="2"/>
  <c r="BE370" i="2"/>
  <c r="BE371" i="2"/>
  <c r="BE373" i="2"/>
  <c r="BE374" i="2"/>
  <c r="BE378" i="2"/>
  <c r="BE380" i="2"/>
  <c r="BE381" i="2"/>
  <c r="BE385" i="2"/>
  <c r="BE386" i="2"/>
  <c r="BE389" i="2"/>
  <c r="BE391" i="2"/>
  <c r="BE395" i="2"/>
  <c r="BE397" i="2"/>
  <c r="BE400" i="2"/>
  <c r="BE402" i="2"/>
  <c r="BE404" i="2"/>
  <c r="BE411" i="2"/>
  <c r="BE413" i="2"/>
  <c r="BE415" i="2"/>
  <c r="BE422" i="2"/>
  <c r="BE424" i="2"/>
  <c r="BE428" i="2"/>
  <c r="BE430" i="2"/>
  <c r="BE433" i="2"/>
  <c r="BE434" i="2"/>
  <c r="BE436" i="2"/>
  <c r="BE437" i="2"/>
  <c r="BE439" i="2"/>
  <c r="BE440" i="2"/>
  <c r="BE442" i="2"/>
  <c r="BE443" i="2"/>
  <c r="BE447" i="2"/>
  <c r="BE451" i="2"/>
  <c r="BE460" i="2"/>
  <c r="BE456" i="2"/>
  <c r="BE463" i="2"/>
  <c r="BE465" i="2"/>
  <c r="BE467" i="2"/>
  <c r="BE470" i="2"/>
  <c r="BE458" i="2"/>
  <c r="F35" i="2"/>
  <c r="BB55" i="1" s="1"/>
  <c r="J34" i="2"/>
  <c r="AW55" i="1" s="1"/>
  <c r="F37" i="2"/>
  <c r="BD55" i="1" s="1"/>
  <c r="F36" i="2"/>
  <c r="BC55" i="1" s="1"/>
  <c r="F34" i="2"/>
  <c r="BA55" i="1" s="1"/>
  <c r="F35" i="3"/>
  <c r="BB56" i="1" s="1"/>
  <c r="F37" i="3"/>
  <c r="BD56" i="1" s="1"/>
  <c r="F34" i="3"/>
  <c r="BA56" i="1" s="1"/>
  <c r="F36" i="3"/>
  <c r="BC56" i="1" s="1"/>
  <c r="J34" i="3"/>
  <c r="AW56" i="1" s="1"/>
  <c r="T84" i="3" l="1"/>
  <c r="T83" i="3" s="1"/>
  <c r="R90" i="2"/>
  <c r="R89" i="2" s="1"/>
  <c r="T90" i="2"/>
  <c r="T89" i="2" s="1"/>
  <c r="R84" i="3"/>
  <c r="R83" i="3" s="1"/>
  <c r="P84" i="3"/>
  <c r="P83" i="3" s="1"/>
  <c r="AU56" i="1" s="1"/>
  <c r="P90" i="2"/>
  <c r="P89" i="2"/>
  <c r="AU55" i="1" s="1"/>
  <c r="BK90" i="2"/>
  <c r="J90" i="2" s="1"/>
  <c r="J60" i="2" s="1"/>
  <c r="BK84" i="3"/>
  <c r="J84" i="3"/>
  <c r="J60" i="3" s="1"/>
  <c r="J33" i="2"/>
  <c r="AV55" i="1" s="1"/>
  <c r="AT55" i="1" s="1"/>
  <c r="BA54" i="1"/>
  <c r="W30" i="1" s="1"/>
  <c r="BD54" i="1"/>
  <c r="W33" i="1" s="1"/>
  <c r="BB54" i="1"/>
  <c r="W31" i="1" s="1"/>
  <c r="BC54" i="1"/>
  <c r="W32" i="1" s="1"/>
  <c r="J33" i="3"/>
  <c r="AV56" i="1" s="1"/>
  <c r="AT56" i="1" s="1"/>
  <c r="F33" i="3"/>
  <c r="AZ56" i="1" s="1"/>
  <c r="F33" i="2"/>
  <c r="AZ55" i="1" s="1"/>
  <c r="BK89" i="2" l="1"/>
  <c r="J89" i="2"/>
  <c r="J59" i="2" s="1"/>
  <c r="BK83" i="3"/>
  <c r="J83" i="3" s="1"/>
  <c r="J59" i="3" s="1"/>
  <c r="AU54" i="1"/>
  <c r="AZ54" i="1"/>
  <c r="W29" i="1" s="1"/>
  <c r="AW54" i="1"/>
  <c r="AK30" i="1" s="1"/>
  <c r="AY54" i="1"/>
  <c r="AX54" i="1"/>
  <c r="J30" i="3" l="1"/>
  <c r="AG56" i="1"/>
  <c r="J30" i="2"/>
  <c r="AG55" i="1"/>
  <c r="AV54" i="1"/>
  <c r="AK29" i="1"/>
  <c r="J39" i="2" l="1"/>
  <c r="J39" i="3"/>
  <c r="AN55" i="1"/>
  <c r="AN56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<sst xmlns="http://schemas.openxmlformats.org/spreadsheetml/2006/main" count="4189" uniqueCount="834">
  <si>
    <t>Export Komplet</t>
  </si>
  <si>
    <t>VZ</t>
  </si>
  <si>
    <t>2.0</t>
  </si>
  <si>
    <t>ZAMOK</t>
  </si>
  <si>
    <t>False</t>
  </si>
  <si>
    <t>{1215bc28-ef79-430d-8a4a-77b57928001f}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</si>
  <si>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</si>
  <si>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</si>
  <si>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</si>
  <si>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</si>
  <si>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</si>
  <si>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</si>
  <si>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</si>
  <si>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</si>
  <si>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</si>
  <si>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</si>
  <si>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</si>
  <si>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ZŠ Buzulucká – úprava povrchu včetně odvodnění – vjezd do ŠJ a zpevněné plochy</t>
  </si>
  <si>
    <t>KSO:</t>
  </si>
  <si>
    <t/>
  </si>
  <si>
    <t>CC-CZ:</t>
  </si>
  <si>
    <t>Místo:</t>
  </si>
  <si>
    <t>k.ú. Teplice-Řetenice</t>
  </si>
  <si>
    <t>Datum: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</si>
  <si>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</si>
  <si>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</si>
  <si>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</si>
  <si>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</si>
  <si>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</si>
  <si>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</si>
  <si>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</si>
  <si>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</si>
  <si>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</si>
  <si>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</si>
  <si>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 xml:space="preserve">PROJEKTY CHLADNÝ s.r.o. 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</si>
  <si>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</si>
  <si>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</si>
  <si>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</si>
  <si>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</si>
  <si>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</si>
  <si>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</si>
  <si>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</si>
  <si>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</si>
  <si>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</si>
  <si>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</si>
  <si>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</si>
  <si>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</si>
  <si>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</si>
  <si>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</si>
  <si>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</si>
  <si>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</si>
  <si>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</si>
  <si>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</si>
  <si>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</si>
  <si>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</si>
  <si>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</si>
  <si>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</si>
  <si>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</si>
  <si>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</si>
  <si>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</si>
  <si>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</si>
  <si>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</si>
  <si>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</si>
  <si>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</si>
  <si>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</si>
  <si>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</si>
  <si>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</si>
  <si>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</si>
  <si>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</si>
  <si>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</si>
  <si>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</si>
  <si>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</si>
  <si>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</si>
  <si>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</si>
  <si>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</si>
  <si>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</si>
  <si>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</si>
  <si>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</si>
  <si>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</si>
  <si>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</si>
  <si>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</si>
  <si>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</si>
  <si>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</si>
  <si>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</si>
  <si>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{4f7aa8bb-1859-4e32-8f82-cb639c02ecf4}</t>
  </si>
  <si>
    <t>2</t>
  </si>
  <si>
    <t>VON</t>
  </si>
  <si>
    <t>Vedlejší a ostatní náklady</t>
  </si>
  <si>
    <t>{7282faf5-d212-4d62-846e-6e53956a02cf}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</si>
  <si>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</si>
  <si>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</si>
  <si>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</si>
  <si>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</si>
  <si>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</si>
  <si>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</si>
  <si>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</si>
  <si>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</si>
  <si>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</si>
  <si>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</si>
  <si>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</si>
  <si>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</si>
  <si>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</si>
  <si>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</si>
  <si>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</si>
  <si>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</si>
  <si>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</si>
  <si>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</si>
  <si>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</si>
  <si>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</si>
  <si>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</si>
  <si>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</si>
  <si>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</si>
  <si>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</si>
  <si>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</si>
  <si>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</si>
  <si>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</si>
  <si>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</si>
  <si>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</si>
  <si>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</si>
  <si>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</si>
  <si>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</si>
  <si>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</si>
  <si>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</si>
  <si>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</si>
  <si>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</si>
  <si>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</si>
  <si>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m2</t>
  </si>
  <si>
    <t>CS ÚRS 2024 02</t>
  </si>
  <si>
    <t>4</t>
  </si>
  <si>
    <t>-1135493446</t>
  </si>
  <si>
    <t>Online PSC</t>
  </si>
  <si>
    <t>https://podminky.urs.cz/item/CS_URS_2024_02/113106132</t>
  </si>
  <si>
    <t>VV</t>
  </si>
  <si>
    <t>Odstranění dlážděného krytu chodníku</t>
  </si>
  <si>
    <t>14,0</t>
  </si>
  <si>
    <t>Rozebrání dlážděného krytu chodníku</t>
  </si>
  <si>
    <t>4,0</t>
  </si>
  <si>
    <t>Součet</t>
  </si>
  <si>
    <t>113107233</t>
  </si>
  <si>
    <t>Odstranění podkladů nebo krytů strojně plochy jednotlivě přes 200 m2 s přemístěním hmot na skládku na vzdálenost do 20 m nebo s naložením na dopravní prostředek z betonu prostého, o tl. vrstvy přes 300 do 400 mm</t>
  </si>
  <si>
    <t>-1282901099</t>
  </si>
  <si>
    <t>https://podminky.urs.cz/item/CS_URS_2024_02/113107233</t>
  </si>
  <si>
    <t>Odstranění stávající asfaltové vozovky</t>
  </si>
  <si>
    <t>betonové podkl. vrstvy tl. 310 mm</t>
  </si>
  <si>
    <t>257,0</t>
  </si>
  <si>
    <t>3</t>
  </si>
  <si>
    <t>113107234</t>
  </si>
  <si>
    <t>Odstranění podkladů nebo krytů strojně plochy jednotlivě přes 200 m2 s přemístěním hmot na skládku na vzdálenost do 20 m nebo s naložením na dopravní prostředek z betonu prostého, o tl. vrstvy přes 400 do 500 mm</t>
  </si>
  <si>
    <t>1956988994</t>
  </si>
  <si>
    <t>https://podminky.urs.cz/item/CS_URS_2024_02/113107234</t>
  </si>
  <si>
    <t>Odstranění stávající betonové vozovky</t>
  </si>
  <si>
    <t>vybourání betonového krytu tl. 410 mm</t>
  </si>
  <si>
    <t>224,0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</si>
  <si>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</si>
  <si>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</si>
  <si>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385330831</t>
  </si>
  <si>
    <t>https://podminky.urs.cz/item/CS_URS_2024_02/113107242</t>
  </si>
  <si>
    <t>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</si>
  <si>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</si>
  <si>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</si>
  <si>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1366781541</t>
  </si>
  <si>
    <t>https://podminky.urs.cz/item/CS_URS_2024_02/113107322</t>
  </si>
  <si>
    <t xml:space="preserve">Odstranění kačírku </t>
  </si>
  <si>
    <t>2,0</t>
  </si>
  <si>
    <t>6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</si>
  <si>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</si>
  <si>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</si>
  <si>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1568958440</t>
  </si>
  <si>
    <t>https://podminky.urs.cz/item/CS_URS_2024_02/113107323</t>
  </si>
  <si>
    <t>podkladní vrstvy tl. 220mm</t>
  </si>
  <si>
    <t>7</t>
  </si>
  <si>
    <t>113154522</t>
  </si>
  <si>
    <t>Frézování živičného podkladu nebo krytu s naložením hmot na dopravní prostředek plochy do 500 m2 pruhu šířky přes 0,5 m, tloušťky vrstvy 40 mm</t>
  </si>
  <si>
    <t>-1730392717</t>
  </si>
  <si>
    <t>https://podminky.urs.cz/item/CS_URS_2024_02/113154522</t>
  </si>
  <si>
    <t>Odstranění asf. krytu vozovky pro budoucí navázání nových vrstev na stáv. asfalt</t>
  </si>
  <si>
    <t>9,0</t>
  </si>
  <si>
    <t>8</t>
  </si>
  <si>
    <t>113154524</t>
  </si>
  <si>
    <t>Frézování živičného podkladu nebo krytu s naložením hmot na dopravní prostředek plochy do 500 m2 pruhu šířky přes 0,5 m, tloušťky vrstvy 60 mm</t>
  </si>
  <si>
    <t>182874844</t>
  </si>
  <si>
    <t>https://podminky.urs.cz/item/CS_URS_2024_02/113154524</t>
  </si>
  <si>
    <t>9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</si>
  <si>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</si>
  <si>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</si>
  <si>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</si>
  <si>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664236898</t>
  </si>
  <si>
    <t>https://podminky.urs.cz/item/CS_URS_2024_02/113202111</t>
  </si>
  <si>
    <t>98,0+8,0</t>
  </si>
  <si>
    <t>10</t>
  </si>
  <si>
    <t>121151103</t>
  </si>
  <si>
    <t>Sejmutí ornice strojně při souvislé ploše do 100 m2, tl. vrstvy do 200 mm</t>
  </si>
  <si>
    <t>1139666584</t>
  </si>
  <si>
    <t>https://podminky.urs.cz/item/CS_URS_2024_02/121151103</t>
  </si>
  <si>
    <t>11</t>
  </si>
  <si>
    <t>122311101</t>
  </si>
  <si>
    <t>Odkopávky a prokopávky ručně zapažené i nezapažené v hornině třídy těžitelnosti II skupiny 4</t>
  </si>
  <si>
    <t>m3</t>
  </si>
  <si>
    <t>1694877747</t>
  </si>
  <si>
    <t>https://podminky.urs.cz/item/CS_URS_2024_02/122311101</t>
  </si>
  <si>
    <t>Ztížené ruční odkopávky v místě inženýrských sítí s nedostatečným krytím</t>
  </si>
  <si>
    <t>12,0*0,3+30,0*0,5</t>
  </si>
  <si>
    <t>122351101</t>
  </si>
  <si>
    <t>Odkopávky a prokopávky nezapažené strojně v hornině třídy těžitelnosti II skupiny 4 do 20 m3</t>
  </si>
  <si>
    <t>-680448818</t>
  </si>
  <si>
    <t>https://podminky.urs.cz/item/CS_URS_2024_02/122351101</t>
  </si>
  <si>
    <t>Výkop zeminy v místě navrhované vozovky</t>
  </si>
  <si>
    <t>19,0*0,21</t>
  </si>
  <si>
    <t>Sanace podloží v místě dlážděného vjezdu</t>
  </si>
  <si>
    <t>38,0*0,3</t>
  </si>
  <si>
    <t>13</t>
  </si>
  <si>
    <t>122351104</t>
  </si>
  <si>
    <t>Odkopávky a prokopávky nezapažené strojně v hornině třídy těžitelnosti II skupiny 4 přes 100 do 500 m3</t>
  </si>
  <si>
    <t>-398175103</t>
  </si>
  <si>
    <t>https://podminky.urs.cz/item/CS_URS_2024_02/122351104</t>
  </si>
  <si>
    <t>Sanace podloží v místě vozovky</t>
  </si>
  <si>
    <t>435,0*0,5</t>
  </si>
  <si>
    <t>14</t>
  </si>
  <si>
    <t>129001101</t>
  </si>
  <si>
    <t>Příplatek k cenám vykopávek za ztížení vykopávky v blízkosti podzemního vedení nebo výbušnin v horninách jakékoliv třídy</t>
  </si>
  <si>
    <t>1389499161</t>
  </si>
  <si>
    <t>https://podminky.urs.cz/item/CS_URS_2024_02/129001101</t>
  </si>
  <si>
    <t>15</t>
  </si>
  <si>
    <t>131313701</t>
  </si>
  <si>
    <t>Hloubení nezapažených jam ručně s urovnáním dna do předepsaného profilu a spádu v hornině třídy těžitelnosti II skupiny 4 soudržných</t>
  </si>
  <si>
    <t>-1371224309</t>
  </si>
  <si>
    <t>https://podminky.urs.cz/item/CS_URS_2024_02/131313701</t>
  </si>
  <si>
    <t>výkop zeminy kolem šachty</t>
  </si>
  <si>
    <t>6,0</t>
  </si>
  <si>
    <t>16</t>
  </si>
  <si>
    <t>132351101</t>
  </si>
  <si>
    <t>Hloubení nezapažených rýh šířky do 800 mm strojně s urovnáním dna do předepsaného profilu a spádu v hornině třídy těžitelnosti II skupiny 4 do 20 m3</t>
  </si>
  <si>
    <t>-1108468991</t>
  </si>
  <si>
    <t>https://podminky.urs.cz/item/CS_URS_2024_02/132351101</t>
  </si>
  <si>
    <t>výkop v místě žlabu</t>
  </si>
  <si>
    <t>1,0</t>
  </si>
  <si>
    <t>17</t>
  </si>
  <si>
    <t>132354201</t>
  </si>
  <si>
    <t>Hloubení zapažených rýh šířky přes 800 do 2 000 mm strojně s urovnáním dna do předepsaného profilu a spádu v hornině třídy těžitelnosti II skupiny 4 do 20 m3</t>
  </si>
  <si>
    <t>1257650012</t>
  </si>
  <si>
    <t>https://podminky.urs.cz/item/CS_URS_2024_02/132354201</t>
  </si>
  <si>
    <t>Rekonstrukce přípojky uliční vpusti</t>
  </si>
  <si>
    <t>1,5*1,0</t>
  </si>
  <si>
    <t>18</t>
  </si>
  <si>
    <t>132354202</t>
  </si>
  <si>
    <t>Hloubení zapažených rýh šířky přes 800 do 2 000 mm strojně s urovnáním dna do předepsaného profilu a spádu v hornině třídy těžitelnosti II skupiny 4 přes 20 do 50 m3</t>
  </si>
  <si>
    <t>2120806619</t>
  </si>
  <si>
    <t>https://podminky.urs.cz/item/CS_URS_2024_02/132354202</t>
  </si>
  <si>
    <t>Nová přípojka štěrbinového žlabu</t>
  </si>
  <si>
    <t>22,0*1,5</t>
  </si>
  <si>
    <t>19</t>
  </si>
  <si>
    <t>151101101</t>
  </si>
  <si>
    <t>Zřízení pažení a rozepření stěn rýh pro podzemní vedení příložné pro jakoukoliv mezerovitost, hloubky do 2 m</t>
  </si>
  <si>
    <t>-1368938694</t>
  </si>
  <si>
    <t>https://podminky.urs.cz/item/CS_URS_2024_02/151101101</t>
  </si>
  <si>
    <t>22,0*3,0</t>
  </si>
  <si>
    <t>3,0*1,0</t>
  </si>
  <si>
    <t>20</t>
  </si>
  <si>
    <t>151101111</t>
  </si>
  <si>
    <t>Odstranění pažení a rozepření stěn rýh pro podzemní vedení s uložením materiálu na vzdálenost do 3 m od kraje výkopu příložné, hloubky do 2 m</t>
  </si>
  <si>
    <t>-583509047</t>
  </si>
  <si>
    <t>https://podminky.urs.cz/item/CS_URS_2024_02/151101111</t>
  </si>
  <si>
    <t>66,0+3,0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</si>
  <si>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</si>
  <si>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</si>
  <si>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-98675576</t>
  </si>
  <si>
    <t>https://podminky.urs.cz/item/CS_URS_2024_02/162751134</t>
  </si>
  <si>
    <t>18,6+15,39+217,5+1,0+1,5+33,0-25,3</t>
  </si>
  <si>
    <t>22</t>
  </si>
  <si>
    <t>171201231</t>
  </si>
  <si>
    <t>Poplatek za uložení stavebního odpadu na recyklační skládce (skládkovné) zeminy a kamení zatříděného do Katalogu odpadů pod kódem 17 05 04</t>
  </si>
  <si>
    <t>t</t>
  </si>
  <si>
    <t>-1663803484</t>
  </si>
  <si>
    <t>https://podminky.urs.cz/item/CS_URS_2024_02/171201231</t>
  </si>
  <si>
    <t>261,69*1,7 'Přepočtené koeficientem množství</t>
  </si>
  <si>
    <t>23</t>
  </si>
  <si>
    <t>174151101</t>
  </si>
  <si>
    <t>Zásyp sypaninou z jakékoliv horniny strojně s uložením výkopku ve vrstvách se zhutněním jam, šachet, rýh nebo kolem objektů v těchto vykopávkách</t>
  </si>
  <si>
    <t>358096022</t>
  </si>
  <si>
    <t>https://podminky.urs.cz/item/CS_URS_2024_02/174151101</t>
  </si>
  <si>
    <t>22,0*1,1</t>
  </si>
  <si>
    <t>1,0*1,1</t>
  </si>
  <si>
    <t>24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</si>
  <si>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</si>
  <si>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</si>
  <si>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-1445754467</t>
  </si>
  <si>
    <t>https://podminky.urs.cz/item/CS_URS_2024_02/175151101</t>
  </si>
  <si>
    <t>22,0*0,3</t>
  </si>
  <si>
    <t>1,0*0,3</t>
  </si>
  <si>
    <t>25</t>
  </si>
  <si>
    <t>M</t>
  </si>
  <si>
    <t>58337331</t>
  </si>
  <si>
    <t>štěrkopísek frakce 0/22</t>
  </si>
  <si>
    <t>-444626276</t>
  </si>
  <si>
    <t>6,6+0,3</t>
  </si>
  <si>
    <t>6,9*1,8 'Přepočtené koeficientem množství</t>
  </si>
  <si>
    <t>26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</si>
  <si>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</si>
  <si>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</si>
  <si>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-424197695</t>
  </si>
  <si>
    <t>https://podminky.urs.cz/item/CS_URS_2024_02/175151201</t>
  </si>
  <si>
    <t>obsyp šachty</t>
  </si>
  <si>
    <t>27</t>
  </si>
  <si>
    <t>10364100</t>
  </si>
  <si>
    <t>zemina pro terénní úpravy - tříděná</t>
  </si>
  <si>
    <t>-296395663</t>
  </si>
  <si>
    <t>6*1,7 'Přepočtené koeficientem množství</t>
  </si>
  <si>
    <t>28</t>
  </si>
  <si>
    <t>181351103</t>
  </si>
  <si>
    <t>Rozprostření a urovnání ornice v rovině nebo ve svahu sklonu do 1:5 strojně při souvislé ploše přes 100 do 500 m2, tl. vrstvy do 200 mm</t>
  </si>
  <si>
    <t>-2028893780</t>
  </si>
  <si>
    <t>https://podminky.urs.cz/item/CS_URS_2024_02/181351103</t>
  </si>
  <si>
    <t>29</t>
  </si>
  <si>
    <t>181411131</t>
  </si>
  <si>
    <t>Založení trávníku na půdě předem připravené plochy do 1000 m2 výsevem včetně utažení parkového v rovině nebo na svahu do 1:5</t>
  </si>
  <si>
    <t>-1637060299</t>
  </si>
  <si>
    <t>https://podminky.urs.cz/item/CS_URS_2024_02/181411131</t>
  </si>
  <si>
    <t>30</t>
  </si>
  <si>
    <t>00572410</t>
  </si>
  <si>
    <t>osivo směs travní parková</t>
  </si>
  <si>
    <t>kg</t>
  </si>
  <si>
    <t>-1470292873</t>
  </si>
  <si>
    <t>153*0,02 'Přepočtené koeficientem množství</t>
  </si>
  <si>
    <t>31</t>
  </si>
  <si>
    <t>181951114</t>
  </si>
  <si>
    <t>Úprava pláně vyrovnáním výškových rozdílů strojně v hornině třídy těžitelnosti II, skupiny 4 a 5 se zhutněním</t>
  </si>
  <si>
    <t>-2000535773</t>
  </si>
  <si>
    <t>https://podminky.urs.cz/item/CS_URS_2024_02/181951114</t>
  </si>
  <si>
    <t>v místě vozovky</t>
  </si>
  <si>
    <t>465,0</t>
  </si>
  <si>
    <t>v místě dl. vjezdu</t>
  </si>
  <si>
    <t>50,0</t>
  </si>
  <si>
    <t>Svislé a kompletní konstrukce</t>
  </si>
  <si>
    <t>32</t>
  </si>
  <si>
    <t>339921132</t>
  </si>
  <si>
    <t>Osazování palisád betonových v řadě se zabetonováním výšky palisády přes 500 do 1000 mm</t>
  </si>
  <si>
    <t>-1701661143</t>
  </si>
  <si>
    <t>https://podminky.urs.cz/item/CS_URS_2024_02/339921132</t>
  </si>
  <si>
    <t>1,44+0,54+0,54</t>
  </si>
  <si>
    <t>33</t>
  </si>
  <si>
    <t>59228412</t>
  </si>
  <si>
    <t>palisáda tyčová kruhová betonová 175x200mm v 600mm přírodní</t>
  </si>
  <si>
    <t>kus</t>
  </si>
  <si>
    <t>705762984</t>
  </si>
  <si>
    <t>8*1,02 'Přepočtené koeficientem množství</t>
  </si>
  <si>
    <t>34</t>
  </si>
  <si>
    <t>59228413</t>
  </si>
  <si>
    <t>palisáda tyčová kruhová betonová 175x200mm v 800mm přírodní</t>
  </si>
  <si>
    <t>842302485</t>
  </si>
  <si>
    <t>3*1,02 'Přepočtené koeficientem množství</t>
  </si>
  <si>
    <t>35</t>
  </si>
  <si>
    <t>59228414</t>
  </si>
  <si>
    <t>palisáda tyčová kruhová betonová 175x200mm v 1000mm přírodní</t>
  </si>
  <si>
    <t>-740521987</t>
  </si>
  <si>
    <t>Vodorovné konstrukce</t>
  </si>
  <si>
    <t>36</t>
  </si>
  <si>
    <t>451573111</t>
  </si>
  <si>
    <t>Lože pod potrubí, stoky a drobné objekty v otevřeném výkopu z písku a štěrkopísku do 63 mm</t>
  </si>
  <si>
    <t>-1778283773</t>
  </si>
  <si>
    <t>https://podminky.urs.cz/item/CS_URS_2024_02/451573111</t>
  </si>
  <si>
    <t>22,0*0,1</t>
  </si>
  <si>
    <t>1,0*0,1</t>
  </si>
  <si>
    <t>37</t>
  </si>
  <si>
    <t>452112112</t>
  </si>
  <si>
    <t>Osazení betonových dílců prstenců nebo rámů pod poklopy a mříže, výšky do 100 mm</t>
  </si>
  <si>
    <t>301272327</t>
  </si>
  <si>
    <t>https://podminky.urs.cz/item/CS_URS_2024_02/452112112</t>
  </si>
  <si>
    <t>38</t>
  </si>
  <si>
    <t>59224010</t>
  </si>
  <si>
    <t>prstenec šachtový vyrovnávací betonový 625x100x40mm</t>
  </si>
  <si>
    <t>208050273</t>
  </si>
  <si>
    <t>Komunikace pozemní</t>
  </si>
  <si>
    <t>39</t>
  </si>
  <si>
    <t>564861011</t>
  </si>
  <si>
    <t>Podklad ze štěrkodrti ŠD s rozprostřením a zhutněním plochy jednotlivě do 100 m2, po zhutnění tl. 200 mm</t>
  </si>
  <si>
    <t>940042206</t>
  </si>
  <si>
    <t>https://podminky.urs.cz/item/CS_URS_2024_02/564861011</t>
  </si>
  <si>
    <t>Dlážděný vjezd</t>
  </si>
  <si>
    <t>45,0</t>
  </si>
  <si>
    <t>40</t>
  </si>
  <si>
    <t>564861111</t>
  </si>
  <si>
    <t>Podklad ze štěrkodrti ŠD s rozprostřením a zhutněním plochy přes 100 m2, po zhutnění tl. 200 mm</t>
  </si>
  <si>
    <t>-951466675</t>
  </si>
  <si>
    <t>https://podminky.urs.cz/item/CS_URS_2024_02/564861111</t>
  </si>
  <si>
    <t>Asfaltová vozovka - plná konstrukce</t>
  </si>
  <si>
    <t>442,0</t>
  </si>
  <si>
    <t>41</t>
  </si>
  <si>
    <t>564871011</t>
  </si>
  <si>
    <t>Podklad ze štěrkodrti ŠD s rozprostřením a zhutněním plochy jednotlivě do 100 m2, po zhutnění tl. 250 mm</t>
  </si>
  <si>
    <t>-980967609</t>
  </si>
  <si>
    <t>https://podminky.urs.cz/item/CS_URS_2024_02/564871011</t>
  </si>
  <si>
    <t>Sanace podloží v místě dlážděného vjezdu - tl. 500 mm</t>
  </si>
  <si>
    <t>50,0*2</t>
  </si>
  <si>
    <t>42</t>
  </si>
  <si>
    <t>564871111</t>
  </si>
  <si>
    <t>Podklad ze štěrkodrti ŠD s rozprostřením a zhutněním plochy přes 100 m2, po zhutnění tl. 250 mm</t>
  </si>
  <si>
    <t>-653012823</t>
  </si>
  <si>
    <t>https://podminky.urs.cz/item/CS_URS_2024_02/564871111</t>
  </si>
  <si>
    <t>Sanace podloží v místě vozovky - tl. 500 mm</t>
  </si>
  <si>
    <t>465,0*2</t>
  </si>
  <si>
    <t>43</t>
  </si>
  <si>
    <t>565145121</t>
  </si>
  <si>
    <t>Asfaltový beton vrstva podkladní ACP 16 (obalované kamenivo střednězrnné - OKS) s rozprostřením a zhutněním v pruhu šířky přes 3 m, po zhutnění tl. 60 mm</t>
  </si>
  <si>
    <t>-80245615</t>
  </si>
  <si>
    <t>https://podminky.urs.cz/item/CS_URS_2024_02/565145121</t>
  </si>
  <si>
    <t>44</t>
  </si>
  <si>
    <t>567122111</t>
  </si>
  <si>
    <t>Podklad ze směsi stmelené cementem SC bez dilatačních spár, s rozprostřením a zhutněním SC C 8/10 (KSC I), po zhutnění tl. 120 mm</t>
  </si>
  <si>
    <t>-1341738520</t>
  </si>
  <si>
    <t>https://podminky.urs.cz/item/CS_URS_2024_02/567122111</t>
  </si>
  <si>
    <t>P</t>
  </si>
  <si>
    <t>Poznámka k položce:_x000D_
SC C8/10 - tl. 110 mm</t>
  </si>
  <si>
    <t>45</t>
  </si>
  <si>
    <t>571908111</t>
  </si>
  <si>
    <t>Kryt vymývaným dekoračním kamenivem (kačírkem) tl. 200 mm</t>
  </si>
  <si>
    <t>2045016046</t>
  </si>
  <si>
    <t>https://podminky.urs.cz/item/CS_URS_2024_02/571908111</t>
  </si>
  <si>
    <t>46</t>
  </si>
  <si>
    <t>573191111</t>
  </si>
  <si>
    <t>Postřik infiltrační kationaktivní emulzí v množství 1,00 kg/m2</t>
  </si>
  <si>
    <t>-2027209199</t>
  </si>
  <si>
    <t>https://podminky.urs.cz/item/CS_URS_2024_02/573191111</t>
  </si>
  <si>
    <t>Asfaltová vozovka - napojení na stávající vozovku</t>
  </si>
  <si>
    <t>47</t>
  </si>
  <si>
    <t>573211112</t>
  </si>
  <si>
    <t>Postřik spojovací PS bez posypu kamenivem z asfaltu silničního, v množství 0,70 kg/m2</t>
  </si>
  <si>
    <t>706872375</t>
  </si>
  <si>
    <t>https://podminky.urs.cz/item/CS_URS_2024_02/573211112</t>
  </si>
  <si>
    <t>48</t>
  </si>
  <si>
    <t>577134211</t>
  </si>
  <si>
    <t>Asfaltový beton vrstva obrusná ACO 11 (ABS) s rozprostřením a se zhutněním z nemodifikovaného asfaltu v pruhu šířky do 3 m tř. II, po zhutnění tl. 40 mm</t>
  </si>
  <si>
    <t>1514943495</t>
  </si>
  <si>
    <t>https://podminky.urs.cz/item/CS_URS_2024_02/577134211</t>
  </si>
  <si>
    <t>49</t>
  </si>
  <si>
    <t>577134221</t>
  </si>
  <si>
    <t>Asfaltový beton vrstva obrusná ACO 11 (ABS) s rozprostřením a se zhutněním z nemodifikovaného asfaltu v pruhu šířky přes 3 m tř. II, po zhutnění tl. 40 mm</t>
  </si>
  <si>
    <t>825926653</t>
  </si>
  <si>
    <t>https://podminky.urs.cz/item/CS_URS_2024_02/577134221</t>
  </si>
  <si>
    <t>50</t>
  </si>
  <si>
    <t>577155112</t>
  </si>
  <si>
    <t>Asfaltový beton vrstva ložní ACL 16 (ABH) s rozprostřením a zhutněním z nemodifikovaného asfaltu v pruhu šířky do 3 m, po zhutnění tl. 60 mm</t>
  </si>
  <si>
    <t>-2296593</t>
  </si>
  <si>
    <t>https://podminky.urs.cz/item/CS_URS_2024_02/577155112</t>
  </si>
  <si>
    <t>51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</si>
  <si>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</si>
  <si>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</si>
  <si>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1442404694</t>
  </si>
  <si>
    <t>https://podminky.urs.cz/item/CS_URS_2024_02/596211110</t>
  </si>
  <si>
    <t>Přeskládání stávající dlažby</t>
  </si>
  <si>
    <t>52</t>
  </si>
  <si>
    <t>596212353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</si>
  <si>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do 300 m2</t>
  </si>
  <si>
    <t>-408446644</t>
  </si>
  <si>
    <t>https://podminky.urs.cz/item/CS_URS_2024_02/596212353</t>
  </si>
  <si>
    <t>53</t>
  </si>
  <si>
    <t>59245020</t>
  </si>
  <si>
    <t>dlažba skladebná betonová 200x100mm tl 80mm přírodní</t>
  </si>
  <si>
    <t>337285544</t>
  </si>
  <si>
    <t>45*1,02 'Přepočtené koeficientem množství</t>
  </si>
  <si>
    <t>Úpravy povrchů, podlahy a osazování výplní</t>
  </si>
  <si>
    <t>54</t>
  </si>
  <si>
    <t>622511122</t>
  </si>
  <si>
    <t>Omítka tenkovrstvá akrylátová vnějších ploch probarvená bez penetrace mozaiková hrubozrnná stěn</t>
  </si>
  <si>
    <t>388182503</t>
  </si>
  <si>
    <t>https://podminky.urs.cz/item/CS_URS_2024_02/622511122</t>
  </si>
  <si>
    <t>Poznámka k položce:_x000D_
oprava stávající okrasné podezdívky</t>
  </si>
  <si>
    <t>Trubní vedení</t>
  </si>
  <si>
    <t>55</t>
  </si>
  <si>
    <t>871273120</t>
  </si>
  <si>
    <t>Montáž kanalizačního potrubí z tvrdého PVC-U hladkého plnostěnného tuhost SN 4 DN 125</t>
  </si>
  <si>
    <t>1747749353</t>
  </si>
  <si>
    <t>https://podminky.urs.cz/item/CS_URS_2024_02/871273120</t>
  </si>
  <si>
    <t>8,0</t>
  </si>
  <si>
    <t>56</t>
  </si>
  <si>
    <t>28611127</t>
  </si>
  <si>
    <t>trubka kanalizační PVC DN 125x2000mm SN4</t>
  </si>
  <si>
    <t>460264507</t>
  </si>
  <si>
    <t>8*1,03 'Přepočtené koeficientem množství</t>
  </si>
  <si>
    <t>57</t>
  </si>
  <si>
    <t>871353122</t>
  </si>
  <si>
    <t>Montáž kanalizačního potrubí z tvrdého PVC-U hladkého plnostěnného tuhost SN 10 DN 200</t>
  </si>
  <si>
    <t>-1851738371</t>
  </si>
  <si>
    <t>https://podminky.urs.cz/item/CS_URS_2024_02/871353122</t>
  </si>
  <si>
    <t>58</t>
  </si>
  <si>
    <t>28611176</t>
  </si>
  <si>
    <t>trubka kanalizační PVC-U plnostěnná jednovrstvá DN 200x1000mm SN10</t>
  </si>
  <si>
    <t>1324345945</t>
  </si>
  <si>
    <t>14,0+1,0</t>
  </si>
  <si>
    <t>15*1,03 'Přepočtené koeficientem množství</t>
  </si>
  <si>
    <t>59</t>
  </si>
  <si>
    <t>871365811</t>
  </si>
  <si>
    <t>Bourání stávajícího potrubí z PVC nebo polypropylenu PP v otevřeném výkopu DN přes 150 do 250</t>
  </si>
  <si>
    <t>1365866701</t>
  </si>
  <si>
    <t>https://podminky.urs.cz/item/CS_URS_2024_02/871365811</t>
  </si>
  <si>
    <t>vybourání stáv. přípojky</t>
  </si>
  <si>
    <t>60</t>
  </si>
  <si>
    <t>877270310</t>
  </si>
  <si>
    <t>Montáž tvarovek na kanalizačním plastovém potrubí z PP nebo PVC-U hladkého plnostěnného kolen, víček nebo hrdlových uzávěrů DN 125</t>
  </si>
  <si>
    <t>-274182919</t>
  </si>
  <si>
    <t>https://podminky.urs.cz/item/CS_URS_2024_02/877270310</t>
  </si>
  <si>
    <t>1+2</t>
  </si>
  <si>
    <t>61</t>
  </si>
  <si>
    <t>28611356</t>
  </si>
  <si>
    <t>koleno kanalizační PVC 125x45°</t>
  </si>
  <si>
    <t>1474982688</t>
  </si>
  <si>
    <t>62</t>
  </si>
  <si>
    <t>28611354</t>
  </si>
  <si>
    <t>koleno kanalizační PVC 125x15°</t>
  </si>
  <si>
    <t>747698798</t>
  </si>
  <si>
    <t>63</t>
  </si>
  <si>
    <t>877350320</t>
  </si>
  <si>
    <t>Montáž tvarovek na kanalizačním plastovém potrubí z PP nebo PVC-U hladkého plnostěnného odboček DN 200</t>
  </si>
  <si>
    <t>2069369618</t>
  </si>
  <si>
    <t>https://podminky.urs.cz/item/CS_URS_2024_02/877350320</t>
  </si>
  <si>
    <t>64</t>
  </si>
  <si>
    <t>28611394</t>
  </si>
  <si>
    <t>odbočka kanalizační plastová s hrdlem 200/125/45°</t>
  </si>
  <si>
    <t>-1418199835</t>
  </si>
  <si>
    <t>65</t>
  </si>
  <si>
    <t>877350330</t>
  </si>
  <si>
    <t>Montáž tvarovek na kanalizačním plastovém potrubí z PP nebo PVC-U hladkého plnostěnného spojek nebo redukcí DN 200</t>
  </si>
  <si>
    <t>-906381007</t>
  </si>
  <si>
    <t>https://podminky.urs.cz/item/CS_URS_2024_02/877350330</t>
  </si>
  <si>
    <t>66</t>
  </si>
  <si>
    <t>28651253</t>
  </si>
  <si>
    <t>redukce kanalizační PVC 200/125</t>
  </si>
  <si>
    <t>1257399437</t>
  </si>
  <si>
    <t>67</t>
  </si>
  <si>
    <t>877350440</t>
  </si>
  <si>
    <t>Montáž tvarovek na kanalizačním plastovém potrubí z PP nebo PVC-U korugovaného nebo žebrovaného šachtových vložek DN 200</t>
  </si>
  <si>
    <t>-1059634898</t>
  </si>
  <si>
    <t>https://podminky.urs.cz/item/CS_URS_2024_02/877350440</t>
  </si>
  <si>
    <t>68</t>
  </si>
  <si>
    <t>28612251</t>
  </si>
  <si>
    <t>vložka šachtová kanalizační DN 200</t>
  </si>
  <si>
    <t>-273470352</t>
  </si>
  <si>
    <t>69</t>
  </si>
  <si>
    <t>877355124R</t>
  </si>
  <si>
    <t>Úprava stávající přípojky dešťové kanalizace a příprava na napojení do nové skruže</t>
  </si>
  <si>
    <t>1435185650</t>
  </si>
  <si>
    <t>70</t>
  </si>
  <si>
    <t>890451851</t>
  </si>
  <si>
    <t>Bourání šachet a jímek strojně velikosti obestavěného prostoru přes 3 do 5 m3 z prefabrikovaných skruží</t>
  </si>
  <si>
    <t>-117771495</t>
  </si>
  <si>
    <t>https://podminky.urs.cz/item/CS_URS_2024_02/890451851</t>
  </si>
  <si>
    <t xml:space="preserve">Poznámka k položce:_x000D_
odstranění stávajícího betonového kónusu (1000/625, stavební výška 600)	1ks_x000D_
							_x000D_
odstranění stávající betonové sktuže (DN1000, stavební výška 300)		1ks_x000D_
							_x000D_
odstranění stávající betonové sktuže (DN1000, stavební výška 500)		2ks							_x000D_
</t>
  </si>
  <si>
    <t>71</t>
  </si>
  <si>
    <t>894410232</t>
  </si>
  <si>
    <t>Osazení betonových dílců šachet kanalizačních skruž přechodová (konus) DN 1000</t>
  </si>
  <si>
    <t>-719801695</t>
  </si>
  <si>
    <t>https://podminky.urs.cz/item/CS_URS_2024_02/894410232</t>
  </si>
  <si>
    <t>72</t>
  </si>
  <si>
    <t>59224414</t>
  </si>
  <si>
    <t>konus betonové šachty DN 1000 kanalizační 100x62,5x58cm tl stěny 10 stupadla poplastovaná</t>
  </si>
  <si>
    <t>-2086058110</t>
  </si>
  <si>
    <t>73</t>
  </si>
  <si>
    <t>894411311</t>
  </si>
  <si>
    <t>Osazení betonových nebo železobetonových dílců pro šachty skruží rovných</t>
  </si>
  <si>
    <t>1037388788</t>
  </si>
  <si>
    <t>https://podminky.urs.cz/item/CS_URS_2024_02/894411311</t>
  </si>
  <si>
    <t>2+1</t>
  </si>
  <si>
    <t>74</t>
  </si>
  <si>
    <t>59224418</t>
  </si>
  <si>
    <t>skruž betonové šachty DN 1000 kanalizační 100x50x10cm stupadla poplastovaná</t>
  </si>
  <si>
    <t>1615381307</t>
  </si>
  <si>
    <t>75</t>
  </si>
  <si>
    <t>59224416</t>
  </si>
  <si>
    <t>skruž betonové šachty DN 1000 kanalizační 100x25x10cm stupadla poplastovaná</t>
  </si>
  <si>
    <t>1513070216</t>
  </si>
  <si>
    <t>76</t>
  </si>
  <si>
    <t>89594118R</t>
  </si>
  <si>
    <t>Demontáž vpusti uliční z betonových dílců</t>
  </si>
  <si>
    <t>-1723913984</t>
  </si>
  <si>
    <t>77</t>
  </si>
  <si>
    <t>895941302</t>
  </si>
  <si>
    <t>Osazení vpusti uliční z betonových dílců DN 450 dno s kalištěm</t>
  </si>
  <si>
    <t>25873528</t>
  </si>
  <si>
    <t>https://podminky.urs.cz/item/CS_URS_2024_02/895941302</t>
  </si>
  <si>
    <t>78</t>
  </si>
  <si>
    <t>59223852</t>
  </si>
  <si>
    <t>dno pro uliční vpusť s kalovou prohlubní betonové 450x300x50mm</t>
  </si>
  <si>
    <t>-1985782866</t>
  </si>
  <si>
    <t>79</t>
  </si>
  <si>
    <t>895941313</t>
  </si>
  <si>
    <t>Osazení vpusti uliční z betonových dílců DN 450 skruž horní 295 mm</t>
  </si>
  <si>
    <t>1448489226</t>
  </si>
  <si>
    <t>https://podminky.urs.cz/item/CS_URS_2024_02/895941313</t>
  </si>
  <si>
    <t>80</t>
  </si>
  <si>
    <t>59223858</t>
  </si>
  <si>
    <t>skruž betonová horní pro uliční vpusť 450x570x50mm</t>
  </si>
  <si>
    <t>-1821265089</t>
  </si>
  <si>
    <t>81</t>
  </si>
  <si>
    <t>895941331</t>
  </si>
  <si>
    <t>Osazení vpusti uliční z betonových dílců DN 450 skruž průběžná s výtokem</t>
  </si>
  <si>
    <t>1871748063</t>
  </si>
  <si>
    <t>https://podminky.urs.cz/item/CS_URS_2024_02/895941331</t>
  </si>
  <si>
    <t>82</t>
  </si>
  <si>
    <t>59223331</t>
  </si>
  <si>
    <t>vpusť uliční DN 450 skruž průběžná 450/570x50mm betonová se zápachovou uzávěrkou 200mm PVC</t>
  </si>
  <si>
    <t>-532102652</t>
  </si>
  <si>
    <t>83</t>
  </si>
  <si>
    <t>899103211</t>
  </si>
  <si>
    <t>Demontáž poklopů litinových a ocelových včetně rámů, hmotnosti jednotlivě přes 100 do 150 Kg</t>
  </si>
  <si>
    <t>202482712</t>
  </si>
  <si>
    <t>https://podminky.urs.cz/item/CS_URS_2024_02/899103211</t>
  </si>
  <si>
    <t>Rekonstrukce kanalizační šachty</t>
  </si>
  <si>
    <t>84</t>
  </si>
  <si>
    <t>899104112</t>
  </si>
  <si>
    <t>Osazení poklopů šachtových litinových, ocelových nebo železobetonových včetně rámů pro třídu zatížení D400, E600</t>
  </si>
  <si>
    <t>231824798</t>
  </si>
  <si>
    <t>https://podminky.urs.cz/item/CS_URS_2024_02/899104112</t>
  </si>
  <si>
    <t>85</t>
  </si>
  <si>
    <t>55241017</t>
  </si>
  <si>
    <t>poklop šachtový litinový kruhový DN 600 bez ventilace tř D400 pro běžný provoz</t>
  </si>
  <si>
    <t>-408172355</t>
  </si>
  <si>
    <t>86</t>
  </si>
  <si>
    <t>899203112</t>
  </si>
  <si>
    <t>Osazení mříží litinových včetně rámů a košů na bahno pro třídu zatížení B125, C250</t>
  </si>
  <si>
    <t>-1533730135</t>
  </si>
  <si>
    <t>https://podminky.urs.cz/item/CS_URS_2024_02/899203112</t>
  </si>
  <si>
    <t>vpust</t>
  </si>
  <si>
    <t>87</t>
  </si>
  <si>
    <t>59223875</t>
  </si>
  <si>
    <t>koš nízký pro uliční vpusti žárově Pz plech pro rám 500/500mm</t>
  </si>
  <si>
    <t>1534982582</t>
  </si>
  <si>
    <t>88</t>
  </si>
  <si>
    <t>59224480</t>
  </si>
  <si>
    <t>mříž vtoková s rámem pro uliční vpusť 500x500, zatížení 25 tun</t>
  </si>
  <si>
    <t>-319755259</t>
  </si>
  <si>
    <t>Poznámka k položce:_x000D_
mříž s jemným vzorem</t>
  </si>
  <si>
    <t>Ostatní konstrukce a práce, bourání</t>
  </si>
  <si>
    <t>89</t>
  </si>
  <si>
    <t>915211122</t>
  </si>
  <si>
    <t>Vodorovné dopravní značení stříkaným plastem dělící čára šířky 125 mm přerušovaná bílá retroreflexní</t>
  </si>
  <si>
    <t>1546853587</t>
  </si>
  <si>
    <t>https://podminky.urs.cz/item/CS_URS_2024_02/915211122</t>
  </si>
  <si>
    <t>90</t>
  </si>
  <si>
    <t>915311112</t>
  </si>
  <si>
    <t>Vodorovné značení předformovaným termoplastem dopravní značky barevné velikosti do 2 m2</t>
  </si>
  <si>
    <t>-924302432</t>
  </si>
  <si>
    <t>https://podminky.urs.cz/item/CS_URS_2024_02/915311112</t>
  </si>
  <si>
    <t>symbol A12b (děti)</t>
  </si>
  <si>
    <t>91</t>
  </si>
  <si>
    <t>915611111</t>
  </si>
  <si>
    <t>Předznačení pro vodorovné značení stříkané barvou nebo prováděné z nátěrových hmot liniové dělicí čáry, vodicí proužky</t>
  </si>
  <si>
    <t>371161707</t>
  </si>
  <si>
    <t>https://podminky.urs.cz/item/CS_URS_2024_02/915611111</t>
  </si>
  <si>
    <t>92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</si>
  <si>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</si>
  <si>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</si>
  <si>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-1829997149</t>
  </si>
  <si>
    <t>https://podminky.urs.cz/item/CS_URS_2024_02/916131213</t>
  </si>
  <si>
    <t>103,0+3,12+10,92+6,0+6,0</t>
  </si>
  <si>
    <t>93</t>
  </si>
  <si>
    <t>59217031</t>
  </si>
  <si>
    <t>obrubník silniční betonový 1000x150x250mm</t>
  </si>
  <si>
    <t>-1195492778</t>
  </si>
  <si>
    <t>103*1,02 'Přepočtené koeficientem množství</t>
  </si>
  <si>
    <t>94</t>
  </si>
  <si>
    <t>59217072</t>
  </si>
  <si>
    <t>obrubník silniční betonový 1000x100x250mm</t>
  </si>
  <si>
    <t>-1941165432</t>
  </si>
  <si>
    <t>6*1,02 'Přepočtené koeficientem množství</t>
  </si>
  <si>
    <t>95</t>
  </si>
  <si>
    <t>59217078</t>
  </si>
  <si>
    <t>obrubník silniční obloukový betonový R 0,5-2m 150x250mm</t>
  </si>
  <si>
    <t>660710978</t>
  </si>
  <si>
    <t>vnější oblouk R 0,5 - 4 ks</t>
  </si>
  <si>
    <t>3,12</t>
  </si>
  <si>
    <t>vnější oblouk R 2,0 - 14 ks</t>
  </si>
  <si>
    <t>10,92</t>
  </si>
  <si>
    <t>14,04*1,02 'Přepočtené koeficientem množství</t>
  </si>
  <si>
    <t>96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</si>
  <si>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</si>
  <si>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</si>
  <si>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-1355681676</t>
  </si>
  <si>
    <t>https://podminky.urs.cz/item/CS_URS_2024_02/916231213</t>
  </si>
  <si>
    <t>97</t>
  </si>
  <si>
    <t>59217016</t>
  </si>
  <si>
    <t>obrubník betonový chodníkový 1000x80x250mm</t>
  </si>
  <si>
    <t>1980723655</t>
  </si>
  <si>
    <t>98</t>
  </si>
  <si>
    <t>919726121</t>
  </si>
  <si>
    <t>Geotextilie netkaná pro ochranu, separaci nebo filtraci měrná hmotnost do 200 g/m2</t>
  </si>
  <si>
    <t>-879792398</t>
  </si>
  <si>
    <t>https://podminky.urs.cz/item/CS_URS_2024_02/919726121</t>
  </si>
  <si>
    <t>534,75</t>
  </si>
  <si>
    <t>57,5</t>
  </si>
  <si>
    <t>99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</si>
  <si>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</si>
  <si>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</si>
  <si>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2005360335</t>
  </si>
  <si>
    <t>https://podminky.urs.cz/item/CS_URS_2024_02/919732211</t>
  </si>
  <si>
    <t>100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</si>
  <si>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</si>
  <si>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</si>
  <si>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-1541195744</t>
  </si>
  <si>
    <t>https://podminky.urs.cz/item/CS_URS_2024_02/919732221</t>
  </si>
  <si>
    <t>ošetření spáry podél obrub</t>
  </si>
  <si>
    <t>137,0</t>
  </si>
  <si>
    <t>101</t>
  </si>
  <si>
    <t>919735113</t>
  </si>
  <si>
    <t>Řezání stávajícího živičného krytu nebo podkladu hloubky přes 100 do 150 mm</t>
  </si>
  <si>
    <t>-40443564</t>
  </si>
  <si>
    <t>https://podminky.urs.cz/item/CS_URS_2024_02/919735113</t>
  </si>
  <si>
    <t>102</t>
  </si>
  <si>
    <t>935114212</t>
  </si>
  <si>
    <t>Osazení štěrbinového odvodňovacího betonového žlabu rozměru 220x260 mm (mikroštěrbinového) se spádem dna 0,5 %</t>
  </si>
  <si>
    <t>-40673037</t>
  </si>
  <si>
    <t>https://podminky.urs.cz/item/CS_URS_2024_02/935114212</t>
  </si>
  <si>
    <t>Poznámka k položce:_x000D_
V cenách jsou započteny i náklady na podkladní beton a stabilizační betonový klín.</t>
  </si>
  <si>
    <t>103</t>
  </si>
  <si>
    <t>59221013</t>
  </si>
  <si>
    <t>trouba mikroštěrbinová betonová s přerušovanou štěrbinou spád dna 0,5% 220x260mm</t>
  </si>
  <si>
    <t>-382014330</t>
  </si>
  <si>
    <t>104</t>
  </si>
  <si>
    <t>935114213</t>
  </si>
  <si>
    <t>Osazení štěrbinového odvodňovacího betonového žlabu rozměru 220x260 mm (mikroštěrbinového) záslepky</t>
  </si>
  <si>
    <t>326189195</t>
  </si>
  <si>
    <t>https://podminky.urs.cz/item/CS_URS_2024_02/935114213</t>
  </si>
  <si>
    <t>105</t>
  </si>
  <si>
    <t>59221641</t>
  </si>
  <si>
    <t>záslepka pro mikroštěrbinovou troubu 220x260x120mm</t>
  </si>
  <si>
    <t>-2059707434</t>
  </si>
  <si>
    <t>106</t>
  </si>
  <si>
    <t>935114214</t>
  </si>
  <si>
    <t>Osazení štěrbinového odvodňovacího betonového žlabu rozměru 220x260 mm (mikroštěrbinového) čisticího kusu</t>
  </si>
  <si>
    <t>-136702617</t>
  </si>
  <si>
    <t>https://podminky.urs.cz/item/CS_URS_2024_02/935114214</t>
  </si>
  <si>
    <t>107</t>
  </si>
  <si>
    <t>59221638</t>
  </si>
  <si>
    <t>čisticí kus pro mikroštěrbinovou troubu 220x260x1000mm</t>
  </si>
  <si>
    <t>-360053520</t>
  </si>
  <si>
    <t>108</t>
  </si>
  <si>
    <t>935114215</t>
  </si>
  <si>
    <t>Osazení štěrbinového odvodňovacího betonového žlabu rozměru 220x260 mm (mikroštěrbinového) vpusťového kompletu</t>
  </si>
  <si>
    <t>2056889040</t>
  </si>
  <si>
    <t>https://podminky.urs.cz/item/CS_URS_2024_02/935114215</t>
  </si>
  <si>
    <t>109</t>
  </si>
  <si>
    <t>59221636</t>
  </si>
  <si>
    <t>vpusťový komplet pro mikroštěrbinovou troubu 220x260x1000mm</t>
  </si>
  <si>
    <t>-2050067974</t>
  </si>
  <si>
    <t>110</t>
  </si>
  <si>
    <t>962042320</t>
  </si>
  <si>
    <t>Bourání zdiva z betonu prostého nadzákladového objemu do 1 m3</t>
  </si>
  <si>
    <t>-1380639455</t>
  </si>
  <si>
    <t>https://podminky.urs.cz/item/CS_URS_2024_02/962042320</t>
  </si>
  <si>
    <t>ubourání betonové zídky</t>
  </si>
  <si>
    <t>0,75*1,5*0,6</t>
  </si>
  <si>
    <t>111</t>
  </si>
  <si>
    <t>977151127</t>
  </si>
  <si>
    <t>Jádrové vrty diamantovými korunkami do stavebních materiálů (železobetonu, betonu, cihel, obkladů, dlažeb, kamene) průměru přes 225 do 250 mm</t>
  </si>
  <si>
    <t>-1956182266</t>
  </si>
  <si>
    <t>https://podminky.urs.cz/item/CS_URS_2024_02/977151127</t>
  </si>
  <si>
    <t>vrt do nové šachty - pro přípojky - vrt 250mm</t>
  </si>
  <si>
    <t>0,15*2</t>
  </si>
  <si>
    <t>112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</si>
  <si>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</si>
  <si>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</si>
  <si>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1827929066</t>
  </si>
  <si>
    <t>https://podminky.urs.cz/item/CS_URS_2024_02/979054451</t>
  </si>
  <si>
    <t>997</t>
  </si>
  <si>
    <t>Přesun sutě</t>
  </si>
  <si>
    <t>113</t>
  </si>
  <si>
    <t>997013813</t>
  </si>
  <si>
    <t>Poplatek za uložení stavebního odpadu na skládce (skládkovné) z plastických hmot zatříděného do Katalogu odpadů pod kódem 17 02 03</t>
  </si>
  <si>
    <t>1558618376</t>
  </si>
  <si>
    <t>https://podminky.urs.cz/item/CS_URS_2024_02/997013813</t>
  </si>
  <si>
    <t>114</t>
  </si>
  <si>
    <t>997221561</t>
  </si>
  <si>
    <t>Vodorovná doprava suti bez naložení, ale se složením a s hrubým urovnáním z kusových materiálů, na vzdálenost do 1 km</t>
  </si>
  <si>
    <t>1493820055</t>
  </si>
  <si>
    <t>https://podminky.urs.cz/item/CS_URS_2024_02/997221561</t>
  </si>
  <si>
    <t>115</t>
  </si>
  <si>
    <t>997221569</t>
  </si>
  <si>
    <t>Vodorovná doprava suti bez naložení, ale se složením a s hrubým urovnáním Příplatek k ceně za každý další započatý 1 km přes 1 km</t>
  </si>
  <si>
    <t>-1077574865</t>
  </si>
  <si>
    <t>https://podminky.urs.cz/item/CS_URS_2024_02/997221569</t>
  </si>
  <si>
    <t>584,364*6 'Přepočtené koeficientem množství</t>
  </si>
  <si>
    <t>116</t>
  </si>
  <si>
    <t>997221861</t>
  </si>
  <si>
    <t>Poplatek za uložení stavebního odpadu na recyklační skládce (skládkovné) z prostého betonu zatříděného do Katalogu odpadů pod kódem 17 01 01</t>
  </si>
  <si>
    <t>-760055318</t>
  </si>
  <si>
    <t>https://podminky.urs.cz/item/CS_URS_2024_02/997221861</t>
  </si>
  <si>
    <t>117</t>
  </si>
  <si>
    <t>997221873</t>
  </si>
  <si>
    <t>-2034182861</t>
  </si>
  <si>
    <t>https://podminky.urs.cz/item/CS_URS_2024_02/997221873</t>
  </si>
  <si>
    <t>118</t>
  </si>
  <si>
    <t>997221875</t>
  </si>
  <si>
    <t>Poplatek za uložení stavebního odpadu na recyklační skládce (skládkovné) asfaltového bez obsahu dehtu zatříděného do Katalogu odpadů pod kódem 17 03 02</t>
  </si>
  <si>
    <t>5535006</t>
  </si>
  <si>
    <t>https://podminky.urs.cz/item/CS_URS_2024_02/997221875</t>
  </si>
  <si>
    <t>998</t>
  </si>
  <si>
    <t>Přesun hmot</t>
  </si>
  <si>
    <t>119</t>
  </si>
  <si>
    <t>998225111</t>
  </si>
  <si>
    <t>Přesun hmot pro komunikace s krytem z kameniva, monolitickým betonovým nebo živičným dopravní vzdálenost do 200 m jakékoliv délky objektu</t>
  </si>
  <si>
    <t>921151442</t>
  </si>
  <si>
    <t>https://podminky.urs.cz/item/CS_URS_2024_02/998225111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</si>
  <si>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</si>
  <si>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</si>
  <si>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</si>
  <si>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</si>
  <si>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</si>
  <si>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</si>
  <si>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</si>
  <si>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</si>
  <si>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</si>
  <si>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</si>
  <si>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</si>
  <si>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kpl</t>
  </si>
  <si>
    <t>1024</t>
  </si>
  <si>
    <t>944074586</t>
  </si>
  <si>
    <t>013254000</t>
  </si>
  <si>
    <t>Dokumentace skutečného provedení stavby</t>
  </si>
  <si>
    <t>368054859</t>
  </si>
  <si>
    <t>012434000</t>
  </si>
  <si>
    <t>Geodetická aktualizační dokumentace (GAD DTM)</t>
  </si>
  <si>
    <t>-1267715128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</si>
  <si>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</si>
  <si>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VRN3</t>
  </si>
  <si>
    <t>Zařízení staveniště</t>
  </si>
  <si>
    <t>030001000</t>
  </si>
  <si>
    <t>770238397</t>
  </si>
  <si>
    <t>034303000</t>
  </si>
  <si>
    <t>Dopravně inženýrská opatření</t>
  </si>
  <si>
    <t>1509591491</t>
  </si>
  <si>
    <t>VRN4</t>
  </si>
  <si>
    <t>Inženýrská činnost</t>
  </si>
  <si>
    <t>043134000</t>
  </si>
  <si>
    <t>Zkoušky zatěžovací</t>
  </si>
  <si>
    <t>ks</t>
  </si>
  <si>
    <t>-1155526603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</si>
</sst>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181351103" TargetMode="External"/><Relationship Id="rId21" Type="http://schemas.openxmlformats.org/officeDocument/2006/relationships/hyperlink" Target="https://podminky.urs.cz/item/CS_URS_2024_02/162751134" TargetMode="External"/><Relationship Id="rId42" Type="http://schemas.openxmlformats.org/officeDocument/2006/relationships/hyperlink" Target="https://podminky.urs.cz/item/CS_URS_2024_02/577134221" TargetMode="External"/><Relationship Id="rId47" Type="http://schemas.openxmlformats.org/officeDocument/2006/relationships/hyperlink" Target="https://podminky.urs.cz/item/CS_URS_2024_02/871273120" TargetMode="External"/><Relationship Id="rId63" Type="http://schemas.openxmlformats.org/officeDocument/2006/relationships/hyperlink" Target="https://podminky.urs.cz/item/CS_URS_2024_02/915211122" TargetMode="External"/><Relationship Id="rId68" Type="http://schemas.openxmlformats.org/officeDocument/2006/relationships/hyperlink" Target="https://podminky.urs.cz/item/CS_URS_2024_02/919726121" TargetMode="External"/><Relationship Id="rId84" Type="http://schemas.openxmlformats.org/officeDocument/2006/relationships/hyperlink" Target="https://podminky.urs.cz/item/CS_URS_2024_02/997221875" TargetMode="External"/><Relationship Id="rId16" Type="http://schemas.openxmlformats.org/officeDocument/2006/relationships/hyperlink" Target="https://podminky.urs.cz/item/CS_URS_2024_02/132351101" TargetMode="External"/><Relationship Id="rId11" Type="http://schemas.openxmlformats.org/officeDocument/2006/relationships/hyperlink" Target="https://podminky.urs.cz/item/CS_URS_2024_02/122311101" TargetMode="External"/><Relationship Id="rId32" Type="http://schemas.openxmlformats.org/officeDocument/2006/relationships/hyperlink" Target="https://podminky.urs.cz/item/CS_URS_2024_02/564861011" TargetMode="External"/><Relationship Id="rId37" Type="http://schemas.openxmlformats.org/officeDocument/2006/relationships/hyperlink" Target="https://podminky.urs.cz/item/CS_URS_2024_02/567122111" TargetMode="External"/><Relationship Id="rId53" Type="http://schemas.openxmlformats.org/officeDocument/2006/relationships/hyperlink" Target="https://podminky.urs.cz/item/CS_URS_2024_02/877350440" TargetMode="External"/><Relationship Id="rId58" Type="http://schemas.openxmlformats.org/officeDocument/2006/relationships/hyperlink" Target="https://podminky.urs.cz/item/CS_URS_2024_02/895941313" TargetMode="External"/><Relationship Id="rId74" Type="http://schemas.openxmlformats.org/officeDocument/2006/relationships/hyperlink" Target="https://podminky.urs.cz/item/CS_URS_2024_02/935114214" TargetMode="External"/><Relationship Id="rId79" Type="http://schemas.openxmlformats.org/officeDocument/2006/relationships/hyperlink" Target="https://podminky.urs.cz/item/CS_URS_2024_02/997013813" TargetMode="External"/><Relationship Id="rId5" Type="http://schemas.openxmlformats.org/officeDocument/2006/relationships/hyperlink" Target="https://podminky.urs.cz/item/CS_URS_2024_02/113107322" TargetMode="External"/><Relationship Id="rId19" Type="http://schemas.openxmlformats.org/officeDocument/2006/relationships/hyperlink" Target="https://podminky.urs.cz/item/CS_URS_2024_02/151101101" TargetMode="External"/><Relationship Id="rId14" Type="http://schemas.openxmlformats.org/officeDocument/2006/relationships/hyperlink" Target="https://podminky.urs.cz/item/CS_URS_2024_02/129001101" TargetMode="External"/><Relationship Id="rId22" Type="http://schemas.openxmlformats.org/officeDocument/2006/relationships/hyperlink" Target="https://podminky.urs.cz/item/CS_URS_2024_02/171201231" TargetMode="External"/><Relationship Id="rId27" Type="http://schemas.openxmlformats.org/officeDocument/2006/relationships/hyperlink" Target="https://podminky.urs.cz/item/CS_URS_2024_02/181411131" TargetMode="External"/><Relationship Id="rId30" Type="http://schemas.openxmlformats.org/officeDocument/2006/relationships/hyperlink" Target="https://podminky.urs.cz/item/CS_URS_2024_02/451573111" TargetMode="External"/><Relationship Id="rId35" Type="http://schemas.openxmlformats.org/officeDocument/2006/relationships/hyperlink" Target="https://podminky.urs.cz/item/CS_URS_2024_02/564871111" TargetMode="External"/><Relationship Id="rId43" Type="http://schemas.openxmlformats.org/officeDocument/2006/relationships/hyperlink" Target="https://podminky.urs.cz/item/CS_URS_2024_02/577155112" TargetMode="External"/><Relationship Id="rId48" Type="http://schemas.openxmlformats.org/officeDocument/2006/relationships/hyperlink" Target="https://podminky.urs.cz/item/CS_URS_2024_02/871353122" TargetMode="External"/><Relationship Id="rId56" Type="http://schemas.openxmlformats.org/officeDocument/2006/relationships/hyperlink" Target="https://podminky.urs.cz/item/CS_URS_2024_02/894411311" TargetMode="External"/><Relationship Id="rId64" Type="http://schemas.openxmlformats.org/officeDocument/2006/relationships/hyperlink" Target="https://podminky.urs.cz/item/CS_URS_2024_02/915311112" TargetMode="External"/><Relationship Id="rId69" Type="http://schemas.openxmlformats.org/officeDocument/2006/relationships/hyperlink" Target="https://podminky.urs.cz/item/CS_URS_2024_02/919732211" TargetMode="External"/><Relationship Id="rId77" Type="http://schemas.openxmlformats.org/officeDocument/2006/relationships/hyperlink" Target="https://podminky.urs.cz/item/CS_URS_2024_02/977151127" TargetMode="External"/><Relationship Id="rId8" Type="http://schemas.openxmlformats.org/officeDocument/2006/relationships/hyperlink" Target="https://podminky.urs.cz/item/CS_URS_2024_02/113154524" TargetMode="External"/><Relationship Id="rId51" Type="http://schemas.openxmlformats.org/officeDocument/2006/relationships/hyperlink" Target="https://podminky.urs.cz/item/CS_URS_2024_02/877350320" TargetMode="External"/><Relationship Id="rId72" Type="http://schemas.openxmlformats.org/officeDocument/2006/relationships/hyperlink" Target="https://podminky.urs.cz/item/CS_URS_2024_02/935114212" TargetMode="External"/><Relationship Id="rId80" Type="http://schemas.openxmlformats.org/officeDocument/2006/relationships/hyperlink" Target="https://podminky.urs.cz/item/CS_URS_2024_02/997221561" TargetMode="External"/><Relationship Id="rId85" Type="http://schemas.openxmlformats.org/officeDocument/2006/relationships/hyperlink" Target="https://podminky.urs.cz/item/CS_URS_2024_02/998225111" TargetMode="External"/><Relationship Id="rId3" Type="http://schemas.openxmlformats.org/officeDocument/2006/relationships/hyperlink" Target="https://podminky.urs.cz/item/CS_URS_2024_02/113107234" TargetMode="External"/><Relationship Id="rId12" Type="http://schemas.openxmlformats.org/officeDocument/2006/relationships/hyperlink" Target="https://podminky.urs.cz/item/CS_URS_2024_02/122351101" TargetMode="External"/><Relationship Id="rId17" Type="http://schemas.openxmlformats.org/officeDocument/2006/relationships/hyperlink" Target="https://podminky.urs.cz/item/CS_URS_2024_02/132354201" TargetMode="External"/><Relationship Id="rId25" Type="http://schemas.openxmlformats.org/officeDocument/2006/relationships/hyperlink" Target="https://podminky.urs.cz/item/CS_URS_2024_02/175151201" TargetMode="External"/><Relationship Id="rId33" Type="http://schemas.openxmlformats.org/officeDocument/2006/relationships/hyperlink" Target="https://podminky.urs.cz/item/CS_URS_2024_02/564861111" TargetMode="External"/><Relationship Id="rId38" Type="http://schemas.openxmlformats.org/officeDocument/2006/relationships/hyperlink" Target="https://podminky.urs.cz/item/CS_URS_2024_02/571908111" TargetMode="External"/><Relationship Id="rId46" Type="http://schemas.openxmlformats.org/officeDocument/2006/relationships/hyperlink" Target="https://podminky.urs.cz/item/CS_URS_2024_02/622511122" TargetMode="External"/><Relationship Id="rId59" Type="http://schemas.openxmlformats.org/officeDocument/2006/relationships/hyperlink" Target="https://podminky.urs.cz/item/CS_URS_2024_02/895941331" TargetMode="External"/><Relationship Id="rId67" Type="http://schemas.openxmlformats.org/officeDocument/2006/relationships/hyperlink" Target="https://podminky.urs.cz/item/CS_URS_2024_02/916231213" TargetMode="External"/><Relationship Id="rId20" Type="http://schemas.openxmlformats.org/officeDocument/2006/relationships/hyperlink" Target="https://podminky.urs.cz/item/CS_URS_2024_02/151101111" TargetMode="External"/><Relationship Id="rId41" Type="http://schemas.openxmlformats.org/officeDocument/2006/relationships/hyperlink" Target="https://podminky.urs.cz/item/CS_URS_2024_02/577134211" TargetMode="External"/><Relationship Id="rId54" Type="http://schemas.openxmlformats.org/officeDocument/2006/relationships/hyperlink" Target="https://podminky.urs.cz/item/CS_URS_2024_02/890451851" TargetMode="External"/><Relationship Id="rId62" Type="http://schemas.openxmlformats.org/officeDocument/2006/relationships/hyperlink" Target="https://podminky.urs.cz/item/CS_URS_2024_02/899203112" TargetMode="External"/><Relationship Id="rId70" Type="http://schemas.openxmlformats.org/officeDocument/2006/relationships/hyperlink" Target="https://podminky.urs.cz/item/CS_URS_2024_02/919732221" TargetMode="External"/><Relationship Id="rId75" Type="http://schemas.openxmlformats.org/officeDocument/2006/relationships/hyperlink" Target="https://podminky.urs.cz/item/CS_URS_2024_02/935114215" TargetMode="External"/><Relationship Id="rId83" Type="http://schemas.openxmlformats.org/officeDocument/2006/relationships/hyperlink" Target="https://podminky.urs.cz/item/CS_URS_2024_02/997221873" TargetMode="External"/><Relationship Id="rId1" Type="http://schemas.openxmlformats.org/officeDocument/2006/relationships/hyperlink" Target="https://podminky.urs.cz/item/CS_URS_2024_02/113106132" TargetMode="External"/><Relationship Id="rId6" Type="http://schemas.openxmlformats.org/officeDocument/2006/relationships/hyperlink" Target="https://podminky.urs.cz/item/CS_URS_2024_02/113107323" TargetMode="External"/><Relationship Id="rId15" Type="http://schemas.openxmlformats.org/officeDocument/2006/relationships/hyperlink" Target="https://podminky.urs.cz/item/CS_URS_2024_02/131313701" TargetMode="External"/><Relationship Id="rId23" Type="http://schemas.openxmlformats.org/officeDocument/2006/relationships/hyperlink" Target="https://podminky.urs.cz/item/CS_URS_2024_02/174151101" TargetMode="External"/><Relationship Id="rId28" Type="http://schemas.openxmlformats.org/officeDocument/2006/relationships/hyperlink" Target="https://podminky.urs.cz/item/CS_URS_2024_02/181951114" TargetMode="External"/><Relationship Id="rId36" Type="http://schemas.openxmlformats.org/officeDocument/2006/relationships/hyperlink" Target="https://podminky.urs.cz/item/CS_URS_2024_02/565145121" TargetMode="External"/><Relationship Id="rId49" Type="http://schemas.openxmlformats.org/officeDocument/2006/relationships/hyperlink" Target="https://podminky.urs.cz/item/CS_URS_2024_02/871365811" TargetMode="External"/><Relationship Id="rId57" Type="http://schemas.openxmlformats.org/officeDocument/2006/relationships/hyperlink" Target="https://podminky.urs.cz/item/CS_URS_2024_02/895941302" TargetMode="External"/><Relationship Id="rId10" Type="http://schemas.openxmlformats.org/officeDocument/2006/relationships/hyperlink" Target="https://podminky.urs.cz/item/CS_URS_2024_02/121151103" TargetMode="External"/><Relationship Id="rId31" Type="http://schemas.openxmlformats.org/officeDocument/2006/relationships/hyperlink" Target="https://podminky.urs.cz/item/CS_URS_2024_02/452112112" TargetMode="External"/><Relationship Id="rId44" Type="http://schemas.openxmlformats.org/officeDocument/2006/relationships/hyperlink" Target="https://podminky.urs.cz/item/CS_URS_2024_02/596211110" TargetMode="External"/><Relationship Id="rId52" Type="http://schemas.openxmlformats.org/officeDocument/2006/relationships/hyperlink" Target="https://podminky.urs.cz/item/CS_URS_2024_02/877350330" TargetMode="External"/><Relationship Id="rId60" Type="http://schemas.openxmlformats.org/officeDocument/2006/relationships/hyperlink" Target="https://podminky.urs.cz/item/CS_URS_2024_02/899103211" TargetMode="External"/><Relationship Id="rId65" Type="http://schemas.openxmlformats.org/officeDocument/2006/relationships/hyperlink" Target="https://podminky.urs.cz/item/CS_URS_2024_02/915611111" TargetMode="External"/><Relationship Id="rId73" Type="http://schemas.openxmlformats.org/officeDocument/2006/relationships/hyperlink" Target="https://podminky.urs.cz/item/CS_URS_2024_02/935114213" TargetMode="External"/><Relationship Id="rId78" Type="http://schemas.openxmlformats.org/officeDocument/2006/relationships/hyperlink" Target="https://podminky.urs.cz/item/CS_URS_2024_02/979054451" TargetMode="External"/><Relationship Id="rId81" Type="http://schemas.openxmlformats.org/officeDocument/2006/relationships/hyperlink" Target="https://podminky.urs.cz/item/CS_URS_2024_02/997221569" TargetMode="External"/><Relationship Id="rId86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113107242" TargetMode="External"/><Relationship Id="rId9" Type="http://schemas.openxmlformats.org/officeDocument/2006/relationships/hyperlink" Target="https://podminky.urs.cz/item/CS_URS_2024_02/113202111" TargetMode="External"/><Relationship Id="rId13" Type="http://schemas.openxmlformats.org/officeDocument/2006/relationships/hyperlink" Target="https://podminky.urs.cz/item/CS_URS_2024_02/122351104" TargetMode="External"/><Relationship Id="rId18" Type="http://schemas.openxmlformats.org/officeDocument/2006/relationships/hyperlink" Target="https://podminky.urs.cz/item/CS_URS_2024_02/132354202" TargetMode="External"/><Relationship Id="rId39" Type="http://schemas.openxmlformats.org/officeDocument/2006/relationships/hyperlink" Target="https://podminky.urs.cz/item/CS_URS_2024_02/573191111" TargetMode="External"/><Relationship Id="rId34" Type="http://schemas.openxmlformats.org/officeDocument/2006/relationships/hyperlink" Target="https://podminky.urs.cz/item/CS_URS_2024_02/564871011" TargetMode="External"/><Relationship Id="rId50" Type="http://schemas.openxmlformats.org/officeDocument/2006/relationships/hyperlink" Target="https://podminky.urs.cz/item/CS_URS_2024_02/877270310" TargetMode="External"/><Relationship Id="rId55" Type="http://schemas.openxmlformats.org/officeDocument/2006/relationships/hyperlink" Target="https://podminky.urs.cz/item/CS_URS_2024_02/894410232" TargetMode="External"/><Relationship Id="rId76" Type="http://schemas.openxmlformats.org/officeDocument/2006/relationships/hyperlink" Target="https://podminky.urs.cz/item/CS_URS_2024_02/962042320" TargetMode="External"/><Relationship Id="rId7" Type="http://schemas.openxmlformats.org/officeDocument/2006/relationships/hyperlink" Target="https://podminky.urs.cz/item/CS_URS_2024_02/113154522" TargetMode="External"/><Relationship Id="rId71" Type="http://schemas.openxmlformats.org/officeDocument/2006/relationships/hyperlink" Target="https://podminky.urs.cz/item/CS_URS_2024_02/919735113" TargetMode="External"/><Relationship Id="rId2" Type="http://schemas.openxmlformats.org/officeDocument/2006/relationships/hyperlink" Target="https://podminky.urs.cz/item/CS_URS_2024_02/113107233" TargetMode="External"/><Relationship Id="rId29" Type="http://schemas.openxmlformats.org/officeDocument/2006/relationships/hyperlink" Target="https://podminky.urs.cz/item/CS_URS_2024_02/339921132" TargetMode="External"/><Relationship Id="rId24" Type="http://schemas.openxmlformats.org/officeDocument/2006/relationships/hyperlink" Target="https://podminky.urs.cz/item/CS_URS_2024_02/175151101" TargetMode="External"/><Relationship Id="rId40" Type="http://schemas.openxmlformats.org/officeDocument/2006/relationships/hyperlink" Target="https://podminky.urs.cz/item/CS_URS_2024_02/573211112" TargetMode="External"/><Relationship Id="rId45" Type="http://schemas.openxmlformats.org/officeDocument/2006/relationships/hyperlink" Target="https://podminky.urs.cz/item/CS_URS_2024_02/596212353" TargetMode="External"/><Relationship Id="rId66" Type="http://schemas.openxmlformats.org/officeDocument/2006/relationships/hyperlink" Target="https://podminky.urs.cz/item/CS_URS_2024_02/916131213" TargetMode="External"/><Relationship Id="rId61" Type="http://schemas.openxmlformats.org/officeDocument/2006/relationships/hyperlink" Target="https://podminky.urs.cz/item/CS_URS_2024_02/899104112" TargetMode="External"/><Relationship Id="rId82" Type="http://schemas.openxmlformats.org/officeDocument/2006/relationships/hyperlink" Target="https://podminky.urs.cz/item/CS_URS_2024_02/99722186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8"/>
  <sheetViews>
    <sheetView showGridLines="0" topLeftCell="A28" workbookViewId="0">
      <selection activeCell="AQ8" sqref="AQ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2" t="s">
        <v>14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2"/>
      <c r="AQ5" s="22"/>
      <c r="AR5" s="20"/>
      <c r="BE5" s="23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4" t="s">
        <v>17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2"/>
      <c r="AQ6" s="22"/>
      <c r="AR6" s="20"/>
      <c r="BE6" s="24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E8" s="24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4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0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40"/>
      <c r="BS13" s="17" t="s">
        <v>6</v>
      </c>
    </row>
    <row r="14" spans="1:74" ht="12.75">
      <c r="B14" s="21"/>
      <c r="C14" s="22"/>
      <c r="D14" s="22"/>
      <c r="E14" s="245" t="s">
        <v>31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4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0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4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40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0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19</v>
      </c>
      <c r="AO19" s="22"/>
      <c r="AP19" s="22"/>
      <c r="AQ19" s="22"/>
      <c r="AR19" s="20"/>
      <c r="BE19" s="24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4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0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0"/>
    </row>
    <row r="23" spans="1:71" s="1" customFormat="1" ht="47.25" customHeight="1">
      <c r="B23" s="21"/>
      <c r="C23" s="22"/>
      <c r="D23" s="22"/>
      <c r="E23" s="247" t="s">
        <v>40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2"/>
      <c r="AP23" s="22"/>
      <c r="AQ23" s="22"/>
      <c r="AR23" s="20"/>
      <c r="BE23" s="24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0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48">
        <f>ROUND(AG54,2)</f>
        <v>0</v>
      </c>
      <c r="AL26" s="249"/>
      <c r="AM26" s="249"/>
      <c r="AN26" s="249"/>
      <c r="AO26" s="249"/>
      <c r="AP26" s="36"/>
      <c r="AQ26" s="36"/>
      <c r="AR26" s="39"/>
      <c r="BE26" s="24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0" t="s">
        <v>42</v>
      </c>
      <c r="M28" s="250"/>
      <c r="N28" s="250"/>
      <c r="O28" s="250"/>
      <c r="P28" s="250"/>
      <c r="Q28" s="36"/>
      <c r="R28" s="36"/>
      <c r="S28" s="36"/>
      <c r="T28" s="36"/>
      <c r="U28" s="36"/>
      <c r="V28" s="36"/>
      <c r="W28" s="250" t="s">
        <v>43</v>
      </c>
      <c r="X28" s="250"/>
      <c r="Y28" s="250"/>
      <c r="Z28" s="250"/>
      <c r="AA28" s="250"/>
      <c r="AB28" s="250"/>
      <c r="AC28" s="250"/>
      <c r="AD28" s="250"/>
      <c r="AE28" s="250"/>
      <c r="AF28" s="36"/>
      <c r="AG28" s="36"/>
      <c r="AH28" s="36"/>
      <c r="AI28" s="36"/>
      <c r="AJ28" s="36"/>
      <c r="AK28" s="250" t="s">
        <v>44</v>
      </c>
      <c r="AL28" s="250"/>
      <c r="AM28" s="250"/>
      <c r="AN28" s="250"/>
      <c r="AO28" s="250"/>
      <c r="AP28" s="36"/>
      <c r="AQ28" s="36"/>
      <c r="AR28" s="39"/>
      <c r="BE28" s="240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253">
        <v>0.21</v>
      </c>
      <c r="M29" s="252"/>
      <c r="N29" s="252"/>
      <c r="O29" s="252"/>
      <c r="P29" s="252"/>
      <c r="Q29" s="41"/>
      <c r="R29" s="41"/>
      <c r="S29" s="41"/>
      <c r="T29" s="41"/>
      <c r="U29" s="41"/>
      <c r="V29" s="41"/>
      <c r="W29" s="251">
        <f>ROUND(AZ54,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41"/>
      <c r="AG29" s="41"/>
      <c r="AH29" s="41"/>
      <c r="AI29" s="41"/>
      <c r="AJ29" s="41"/>
      <c r="AK29" s="251">
        <f>ROUND(AV54, 2)</f>
        <v>0</v>
      </c>
      <c r="AL29" s="252"/>
      <c r="AM29" s="252"/>
      <c r="AN29" s="252"/>
      <c r="AO29" s="252"/>
      <c r="AP29" s="41"/>
      <c r="AQ29" s="41"/>
      <c r="AR29" s="42"/>
      <c r="BE29" s="241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253">
        <v>0.12</v>
      </c>
      <c r="M30" s="252"/>
      <c r="N30" s="252"/>
      <c r="O30" s="252"/>
      <c r="P30" s="252"/>
      <c r="Q30" s="41"/>
      <c r="R30" s="41"/>
      <c r="S30" s="41"/>
      <c r="T30" s="41"/>
      <c r="U30" s="41"/>
      <c r="V30" s="41"/>
      <c r="W30" s="251">
        <f>ROUND(BA54,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41"/>
      <c r="AG30" s="41"/>
      <c r="AH30" s="41"/>
      <c r="AI30" s="41"/>
      <c r="AJ30" s="41"/>
      <c r="AK30" s="251">
        <f>ROUND(AW54, 2)</f>
        <v>0</v>
      </c>
      <c r="AL30" s="252"/>
      <c r="AM30" s="252"/>
      <c r="AN30" s="252"/>
      <c r="AO30" s="252"/>
      <c r="AP30" s="41"/>
      <c r="AQ30" s="41"/>
      <c r="AR30" s="42"/>
      <c r="BE30" s="241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253">
        <v>0.21</v>
      </c>
      <c r="M31" s="252"/>
      <c r="N31" s="252"/>
      <c r="O31" s="252"/>
      <c r="P31" s="252"/>
      <c r="Q31" s="41"/>
      <c r="R31" s="41"/>
      <c r="S31" s="41"/>
      <c r="T31" s="41"/>
      <c r="U31" s="41"/>
      <c r="V31" s="41"/>
      <c r="W31" s="251">
        <f>ROUND(BB54,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41"/>
      <c r="AG31" s="41"/>
      <c r="AH31" s="41"/>
      <c r="AI31" s="41"/>
      <c r="AJ31" s="41"/>
      <c r="AK31" s="251">
        <v>0</v>
      </c>
      <c r="AL31" s="252"/>
      <c r="AM31" s="252"/>
      <c r="AN31" s="252"/>
      <c r="AO31" s="252"/>
      <c r="AP31" s="41"/>
      <c r="AQ31" s="41"/>
      <c r="AR31" s="42"/>
      <c r="BE31" s="241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253">
        <v>0.12</v>
      </c>
      <c r="M32" s="252"/>
      <c r="N32" s="252"/>
      <c r="O32" s="252"/>
      <c r="P32" s="252"/>
      <c r="Q32" s="41"/>
      <c r="R32" s="41"/>
      <c r="S32" s="41"/>
      <c r="T32" s="41"/>
      <c r="U32" s="41"/>
      <c r="V32" s="41"/>
      <c r="W32" s="251">
        <f>ROUND(BC54,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41"/>
      <c r="AG32" s="41"/>
      <c r="AH32" s="41"/>
      <c r="AI32" s="41"/>
      <c r="AJ32" s="41"/>
      <c r="AK32" s="251">
        <v>0</v>
      </c>
      <c r="AL32" s="252"/>
      <c r="AM32" s="252"/>
      <c r="AN32" s="252"/>
      <c r="AO32" s="252"/>
      <c r="AP32" s="41"/>
      <c r="AQ32" s="41"/>
      <c r="AR32" s="42"/>
      <c r="BE32" s="241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253">
        <v>0</v>
      </c>
      <c r="M33" s="252"/>
      <c r="N33" s="252"/>
      <c r="O33" s="252"/>
      <c r="P33" s="252"/>
      <c r="Q33" s="41"/>
      <c r="R33" s="41"/>
      <c r="S33" s="41"/>
      <c r="T33" s="41"/>
      <c r="U33" s="41"/>
      <c r="V33" s="41"/>
      <c r="W33" s="251">
        <f>ROUND(BD54,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41"/>
      <c r="AG33" s="41"/>
      <c r="AH33" s="41"/>
      <c r="AI33" s="41"/>
      <c r="AJ33" s="41"/>
      <c r="AK33" s="251">
        <v>0</v>
      </c>
      <c r="AL33" s="252"/>
      <c r="AM33" s="252"/>
      <c r="AN33" s="252"/>
      <c r="AO33" s="252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254" t="s">
        <v>53</v>
      </c>
      <c r="Y35" s="255"/>
      <c r="Z35" s="255"/>
      <c r="AA35" s="255"/>
      <c r="AB35" s="255"/>
      <c r="AC35" s="45"/>
      <c r="AD35" s="45"/>
      <c r="AE35" s="45"/>
      <c r="AF35" s="45"/>
      <c r="AG35" s="45"/>
      <c r="AH35" s="45"/>
      <c r="AI35" s="45"/>
      <c r="AJ35" s="45"/>
      <c r="AK35" s="256">
        <f>SUM(AK26:AK33)</f>
        <v>0</v>
      </c>
      <c r="AL35" s="255"/>
      <c r="AM35" s="255"/>
      <c r="AN35" s="255"/>
      <c r="AO35" s="25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09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58" t="str">
        <f>K6</f>
        <v>ZŠ Buzulucká – úprava povrchu včetně odvodnění – vjezd do ŠJ a zpevněné plochy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k.ú. Teplice-Řetenice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0" t="str">
        <f>IF(AN8= "","",AN8)</f>
        <v/>
      </c>
      <c r="AN47" s="26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261" t="str">
        <f>IF(E17="","",E17)</f>
        <v xml:space="preserve">PROJEKTY CHLADNÝ s.r.o. </v>
      </c>
      <c r="AN49" s="262"/>
      <c r="AO49" s="262"/>
      <c r="AP49" s="262"/>
      <c r="AQ49" s="36"/>
      <c r="AR49" s="39"/>
      <c r="AS49" s="263" t="s">
        <v>55</v>
      </c>
      <c r="AT49" s="26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261" t="str">
        <f>IF(E20="","",E20)</f>
        <v>Ladislav Marek</v>
      </c>
      <c r="AN50" s="262"/>
      <c r="AO50" s="262"/>
      <c r="AP50" s="262"/>
      <c r="AQ50" s="36"/>
      <c r="AR50" s="39"/>
      <c r="AS50" s="265"/>
      <c r="AT50" s="26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7"/>
      <c r="AT51" s="26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69" t="s">
        <v>56</v>
      </c>
      <c r="D52" s="270"/>
      <c r="E52" s="270"/>
      <c r="F52" s="270"/>
      <c r="G52" s="270"/>
      <c r="H52" s="66"/>
      <c r="I52" s="271" t="s">
        <v>57</v>
      </c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2" t="s">
        <v>58</v>
      </c>
      <c r="AH52" s="270"/>
      <c r="AI52" s="270"/>
      <c r="AJ52" s="270"/>
      <c r="AK52" s="270"/>
      <c r="AL52" s="270"/>
      <c r="AM52" s="270"/>
      <c r="AN52" s="271" t="s">
        <v>59</v>
      </c>
      <c r="AO52" s="270"/>
      <c r="AP52" s="270"/>
      <c r="AQ52" s="67" t="s">
        <v>60</v>
      </c>
      <c r="AR52" s="39"/>
      <c r="AS52" s="68" t="s">
        <v>61</v>
      </c>
      <c r="AT52" s="69" t="s">
        <v>62</v>
      </c>
      <c r="AU52" s="69" t="s">
        <v>63</v>
      </c>
      <c r="AV52" s="69" t="s">
        <v>64</v>
      </c>
      <c r="AW52" s="69" t="s">
        <v>65</v>
      </c>
      <c r="AX52" s="69" t="s">
        <v>66</v>
      </c>
      <c r="AY52" s="69" t="s">
        <v>67</v>
      </c>
      <c r="AZ52" s="69" t="s">
        <v>68</v>
      </c>
      <c r="BA52" s="69" t="s">
        <v>69</v>
      </c>
      <c r="BB52" s="69" t="s">
        <v>70</v>
      </c>
      <c r="BC52" s="69" t="s">
        <v>71</v>
      </c>
      <c r="BD52" s="70" t="s">
        <v>72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73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6">
        <f>ROUND(SUM(AG55:AG56),2)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74</v>
      </c>
      <c r="BT54" s="84" t="s">
        <v>75</v>
      </c>
      <c r="BU54" s="85" t="s">
        <v>76</v>
      </c>
      <c r="BV54" s="84" t="s">
        <v>77</v>
      </c>
      <c r="BW54" s="84" t="s">
        <v>5</v>
      </c>
      <c r="BX54" s="84" t="s">
        <v>78</v>
      </c>
      <c r="CL54" s="84" t="s">
        <v>19</v>
      </c>
    </row>
    <row r="55" spans="1:91" s="7" customFormat="1" ht="16.5" customHeight="1">
      <c r="A55" s="86" t="s">
        <v>79</v>
      </c>
      <c r="B55" s="87"/>
      <c r="C55" s="88"/>
      <c r="D55" s="275" t="s">
        <v>80</v>
      </c>
      <c r="E55" s="275"/>
      <c r="F55" s="275"/>
      <c r="G55" s="275"/>
      <c r="H55" s="275"/>
      <c r="I55" s="89"/>
      <c r="J55" s="275" t="s">
        <v>81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3">
        <f>'SO 01 - Komunikace'!J30</f>
        <v>0</v>
      </c>
      <c r="AH55" s="274"/>
      <c r="AI55" s="274"/>
      <c r="AJ55" s="274"/>
      <c r="AK55" s="274"/>
      <c r="AL55" s="274"/>
      <c r="AM55" s="274"/>
      <c r="AN55" s="273">
        <f>SUM(AG55,AT55)</f>
        <v>0</v>
      </c>
      <c r="AO55" s="274"/>
      <c r="AP55" s="274"/>
      <c r="AQ55" s="90" t="s">
        <v>82</v>
      </c>
      <c r="AR55" s="91"/>
      <c r="AS55" s="92">
        <v>0</v>
      </c>
      <c r="AT55" s="93">
        <f>ROUND(SUM(AV55:AW55),2)</f>
        <v>0</v>
      </c>
      <c r="AU55" s="94">
        <f>'SO 01 - Komunikace'!P89</f>
        <v>0</v>
      </c>
      <c r="AV55" s="93">
        <f>'SO 01 - Komunikace'!J33</f>
        <v>0</v>
      </c>
      <c r="AW55" s="93">
        <f>'SO 01 - Komunikace'!J34</f>
        <v>0</v>
      </c>
      <c r="AX55" s="93">
        <f>'SO 01 - Komunikace'!J35</f>
        <v>0</v>
      </c>
      <c r="AY55" s="93">
        <f>'SO 01 - Komunikace'!J36</f>
        <v>0</v>
      </c>
      <c r="AZ55" s="93">
        <f>'SO 01 - Komunikace'!F33</f>
        <v>0</v>
      </c>
      <c r="BA55" s="93">
        <f>'SO 01 - Komunikace'!F34</f>
        <v>0</v>
      </c>
      <c r="BB55" s="93">
        <f>'SO 01 - Komunikace'!F35</f>
        <v>0</v>
      </c>
      <c r="BC55" s="93">
        <f>'SO 01 - Komunikace'!F36</f>
        <v>0</v>
      </c>
      <c r="BD55" s="95">
        <f>'SO 01 - Komunikace'!F37</f>
        <v>0</v>
      </c>
      <c r="BT55" s="96" t="s">
        <v>83</v>
      </c>
      <c r="BV55" s="96" t="s">
        <v>77</v>
      </c>
      <c r="BW55" s="96" t="s">
        <v>84</v>
      </c>
      <c r="BX55" s="96" t="s">
        <v>5</v>
      </c>
      <c r="CL55" s="96" t="s">
        <v>19</v>
      </c>
      <c r="CM55" s="96" t="s">
        <v>85</v>
      </c>
    </row>
    <row r="56" spans="1:91" s="7" customFormat="1" ht="16.5" customHeight="1">
      <c r="A56" s="86" t="s">
        <v>79</v>
      </c>
      <c r="B56" s="87"/>
      <c r="C56" s="88"/>
      <c r="D56" s="275" t="s">
        <v>86</v>
      </c>
      <c r="E56" s="275"/>
      <c r="F56" s="275"/>
      <c r="G56" s="275"/>
      <c r="H56" s="275"/>
      <c r="I56" s="89"/>
      <c r="J56" s="275" t="s">
        <v>87</v>
      </c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3">
        <f>'VON - Vedlejší a ostatní ...'!J30</f>
        <v>0</v>
      </c>
      <c r="AH56" s="274"/>
      <c r="AI56" s="274"/>
      <c r="AJ56" s="274"/>
      <c r="AK56" s="274"/>
      <c r="AL56" s="274"/>
      <c r="AM56" s="274"/>
      <c r="AN56" s="273">
        <f>SUM(AG56,AT56)</f>
        <v>0</v>
      </c>
      <c r="AO56" s="274"/>
      <c r="AP56" s="274"/>
      <c r="AQ56" s="90" t="s">
        <v>86</v>
      </c>
      <c r="AR56" s="91"/>
      <c r="AS56" s="97">
        <v>0</v>
      </c>
      <c r="AT56" s="98">
        <f>ROUND(SUM(AV56:AW56),2)</f>
        <v>0</v>
      </c>
      <c r="AU56" s="99">
        <f>'VON - Vedlejší a ostatní ...'!P83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83</v>
      </c>
      <c r="BV56" s="96" t="s">
        <v>77</v>
      </c>
      <c r="BW56" s="96" t="s">
        <v>88</v>
      </c>
      <c r="BX56" s="96" t="s">
        <v>5</v>
      </c>
      <c r="CL56" s="96" t="s">
        <v>19</v>
      </c>
      <c r="CM56" s="96" t="s">
        <v>85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2y0JrhCUoKl/9ysEKaQS5msMW3F2apEr+RUHbfx9/8qO4Pyj5Cg66HtHubU5o/rQIo+6G5p/gUZx27/I3h8t4w==" saltValue="2WeB7E0Y1NzZm7tLA50Icvyju1TkcZUSwuPHnS43C6katrsfoaQyp7VBsIjJCMn2iTDL6vRmccze8y45IzPXQ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Komunikace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472"/>
  <sheetViews>
    <sheetView showGridLines="0" tabSelected="1" topLeftCell="A92" workbookViewId="0">
      <selection activeCell="F113" sqref="F1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84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hidden="1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79" t="str">
        <f>'Rekapitulace stavby'!K6</f>
        <v>ZŠ Buzulucká – úprava povrchu včetně odvodnění – vjezd do ŠJ a zpevněné plochy</v>
      </c>
      <c r="F7" s="280"/>
      <c r="G7" s="280"/>
      <c r="H7" s="280"/>
      <c r="L7" s="20"/>
    </row>
    <row r="8" spans="1:46" s="2" customFormat="1" ht="12" hidden="1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1" t="s">
        <v>91</v>
      </c>
      <c r="F9" s="282"/>
      <c r="G9" s="282"/>
      <c r="H9" s="28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26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3" t="str">
        <f>'Rekapitulace stavby'!E14</f>
        <v>Vyplň údaj</v>
      </c>
      <c r="F18" s="284"/>
      <c r="G18" s="284"/>
      <c r="H18" s="28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25</v>
      </c>
      <c r="J20" s="107" t="s">
        <v>33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28</v>
      </c>
      <c r="J21" s="107" t="s">
        <v>35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37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38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5" t="s">
        <v>19</v>
      </c>
      <c r="F27" s="285"/>
      <c r="G27" s="285"/>
      <c r="H27" s="28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45</v>
      </c>
      <c r="E33" s="105" t="s">
        <v>46</v>
      </c>
      <c r="F33" s="117">
        <f>ROUND((SUM(BE89:BE471)),  2)</f>
        <v>0</v>
      </c>
      <c r="G33" s="34"/>
      <c r="H33" s="34"/>
      <c r="I33" s="118">
        <v>0.21</v>
      </c>
      <c r="J33" s="117">
        <f>ROUND(((SUM(BE89:BE471))*I33),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47</v>
      </c>
      <c r="F34" s="117">
        <f>ROUND((SUM(BF89:BF471)),  2)</f>
        <v>0</v>
      </c>
      <c r="G34" s="34"/>
      <c r="H34" s="34"/>
      <c r="I34" s="118">
        <v>0.12</v>
      </c>
      <c r="J34" s="117">
        <f>ROUND(((SUM(BF89:BF471))*I34),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ROUND((SUM(BG89:BG471)),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ROUND((SUM(BH89:BH471)),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ROUND((SUM(BI89:BI471)),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6" t="str">
        <f>E7</f>
        <v>ZŠ Buzulucká – úprava povrchu včetně odvodnění – vjezd do ŠJ a zpevněné plochy</v>
      </c>
      <c r="F48" s="287"/>
      <c r="G48" s="287"/>
      <c r="H48" s="28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58" t="str">
        <f>E9</f>
        <v>SO 01 - Komunikace</v>
      </c>
      <c r="F50" s="288"/>
      <c r="G50" s="288"/>
      <c r="H50" s="28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Teplice-Řetenice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24</v>
      </c>
      <c r="D54" s="36"/>
      <c r="E54" s="36"/>
      <c r="F54" s="27" t="str">
        <f>E15</f>
        <v>Statutární město Teplice</v>
      </c>
      <c r="G54" s="36"/>
      <c r="H54" s="36"/>
      <c r="I54" s="29" t="s">
        <v>32</v>
      </c>
      <c r="J54" s="32" t="str">
        <f>E21</f>
        <v xml:space="preserve">PROJEKTY CHLADNÝ s.r.o.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37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J90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J91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J222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99</v>
      </c>
      <c r="E63" s="143"/>
      <c r="F63" s="143"/>
      <c r="G63" s="143"/>
      <c r="H63" s="143"/>
      <c r="I63" s="143"/>
      <c r="J63" s="144">
        <f>J232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100</v>
      </c>
      <c r="E64" s="143"/>
      <c r="F64" s="143"/>
      <c r="G64" s="143"/>
      <c r="H64" s="143"/>
      <c r="I64" s="143"/>
      <c r="J64" s="144">
        <f>J243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101</v>
      </c>
      <c r="E65" s="143"/>
      <c r="F65" s="143"/>
      <c r="G65" s="143"/>
      <c r="H65" s="143"/>
      <c r="I65" s="143"/>
      <c r="J65" s="144">
        <f>J307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102</v>
      </c>
      <c r="E66" s="143"/>
      <c r="F66" s="143"/>
      <c r="G66" s="143"/>
      <c r="H66" s="143"/>
      <c r="I66" s="143"/>
      <c r="J66" s="144">
        <f>J311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103</v>
      </c>
      <c r="E67" s="143"/>
      <c r="F67" s="143"/>
      <c r="G67" s="143"/>
      <c r="H67" s="143"/>
      <c r="I67" s="143"/>
      <c r="J67" s="144">
        <f>J388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104</v>
      </c>
      <c r="E68" s="143"/>
      <c r="F68" s="143"/>
      <c r="G68" s="143"/>
      <c r="H68" s="143"/>
      <c r="I68" s="143"/>
      <c r="J68" s="144">
        <f>J455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105</v>
      </c>
      <c r="E69" s="143"/>
      <c r="F69" s="143"/>
      <c r="G69" s="143"/>
      <c r="H69" s="143"/>
      <c r="I69" s="143"/>
      <c r="J69" s="144">
        <f>J469</f>
        <v>0</v>
      </c>
      <c r="K69" s="141"/>
      <c r="L69" s="145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106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86" t="str">
        <f>E7</f>
        <v>ZŠ Buzulucká – úprava povrchu včetně odvodnění – vjezd do ŠJ a zpevněné plochy</v>
      </c>
      <c r="F79" s="287"/>
      <c r="G79" s="287"/>
      <c r="H79" s="287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90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58" t="str">
        <f>E9</f>
        <v>SO 01 - Komunikace</v>
      </c>
      <c r="F81" s="288"/>
      <c r="G81" s="288"/>
      <c r="H81" s="288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F12</f>
        <v>k.ú. Teplice-Řetenice</v>
      </c>
      <c r="G83" s="36"/>
      <c r="H83" s="36"/>
      <c r="I83" s="29" t="s">
        <v>23</v>
      </c>
      <c r="J83" s="59">
        <f>IF(J12="","",J12)</f>
        <v>0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24</v>
      </c>
      <c r="D85" s="36"/>
      <c r="E85" s="36"/>
      <c r="F85" s="27" t="str">
        <f>E15</f>
        <v>Statutární město Teplice</v>
      </c>
      <c r="G85" s="36"/>
      <c r="H85" s="36"/>
      <c r="I85" s="29" t="s">
        <v>32</v>
      </c>
      <c r="J85" s="32" t="str">
        <f>E21</f>
        <v xml:space="preserve">PROJEKTY CHLADNÝ s.r.o. 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30</v>
      </c>
      <c r="D86" s="36"/>
      <c r="E86" s="36"/>
      <c r="F86" s="27" t="str">
        <f>IF(E18="","",E18)</f>
        <v>Vyplň údaj</v>
      </c>
      <c r="G86" s="36"/>
      <c r="H86" s="36"/>
      <c r="I86" s="29" t="s">
        <v>37</v>
      </c>
      <c r="J86" s="32" t="str">
        <f>E24</f>
        <v>Ladislav Marek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46"/>
      <c r="B88" s="147"/>
      <c r="C88" s="148" t="s">
        <v>107</v>
      </c>
      <c r="D88" s="149" t="s">
        <v>60</v>
      </c>
      <c r="E88" s="149" t="s">
        <v>56</v>
      </c>
      <c r="F88" s="149" t="s">
        <v>57</v>
      </c>
      <c r="G88" s="149" t="s">
        <v>108</v>
      </c>
      <c r="H88" s="149" t="s">
        <v>109</v>
      </c>
      <c r="I88" s="149" t="s">
        <v>110</v>
      </c>
      <c r="J88" s="149" t="s">
        <v>94</v>
      </c>
      <c r="K88" s="150" t="s">
        <v>111</v>
      </c>
      <c r="L88" s="151"/>
      <c r="M88" s="68" t="s">
        <v>19</v>
      </c>
      <c r="N88" s="69" t="s">
        <v>45</v>
      </c>
      <c r="O88" s="69" t="s">
        <v>112</v>
      </c>
      <c r="P88" s="69" t="s">
        <v>113</v>
      </c>
      <c r="Q88" s="69" t="s">
        <v>114</v>
      </c>
      <c r="R88" s="69" t="s">
        <v>115</v>
      </c>
      <c r="S88" s="69" t="s">
        <v>116</v>
      </c>
      <c r="T88" s="70" t="s">
        <v>117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65" s="2" customFormat="1" ht="22.9" customHeight="1">
      <c r="A89" s="34"/>
      <c r="B89" s="35"/>
      <c r="C89" s="75" t="s">
        <v>118</v>
      </c>
      <c r="D89" s="36"/>
      <c r="E89" s="36"/>
      <c r="F89" s="36"/>
      <c r="G89" s="36"/>
      <c r="H89" s="36"/>
      <c r="I89" s="36"/>
      <c r="J89" s="152">
        <f>BK89</f>
        <v>0</v>
      </c>
      <c r="K89" s="36"/>
      <c r="L89" s="39"/>
      <c r="M89" s="71"/>
      <c r="N89" s="153"/>
      <c r="O89" s="72"/>
      <c r="P89" s="154">
        <f>P90</f>
        <v>0</v>
      </c>
      <c r="Q89" s="72"/>
      <c r="R89" s="154">
        <f>R90</f>
        <v>79.299982200000002</v>
      </c>
      <c r="S89" s="72"/>
      <c r="T89" s="155">
        <f>T90</f>
        <v>584.36399999999992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74</v>
      </c>
      <c r="AU89" s="17" t="s">
        <v>95</v>
      </c>
      <c r="BK89" s="156">
        <f>BK90</f>
        <v>0</v>
      </c>
    </row>
    <row r="90" spans="1:65" s="12" customFormat="1" ht="25.9" customHeight="1">
      <c r="B90" s="157"/>
      <c r="C90" s="158"/>
      <c r="D90" s="159" t="s">
        <v>74</v>
      </c>
      <c r="E90" s="160" t="s">
        <v>119</v>
      </c>
      <c r="F90" s="160" t="s">
        <v>120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P91+P222+P232+P243+P307+P311+P388+P455+P469</f>
        <v>0</v>
      </c>
      <c r="Q90" s="165"/>
      <c r="R90" s="166">
        <f>R91+R222+R232+R243+R307+R311+R388+R455+R469</f>
        <v>79.299982200000002</v>
      </c>
      <c r="S90" s="165"/>
      <c r="T90" s="167">
        <f>T91+T222+T232+T243+T307+T311+T388+T455+T469</f>
        <v>584.36399999999992</v>
      </c>
      <c r="AR90" s="168" t="s">
        <v>83</v>
      </c>
      <c r="AT90" s="169" t="s">
        <v>74</v>
      </c>
      <c r="AU90" s="169" t="s">
        <v>75</v>
      </c>
      <c r="AY90" s="168" t="s">
        <v>121</v>
      </c>
      <c r="BK90" s="170">
        <f>BK91+BK222+BK232+BK243+BK307+BK311+BK388+BK455+BK469</f>
        <v>0</v>
      </c>
    </row>
    <row r="91" spans="1:65" s="12" customFormat="1" ht="22.9" customHeight="1">
      <c r="B91" s="157"/>
      <c r="C91" s="158"/>
      <c r="D91" s="159" t="s">
        <v>74</v>
      </c>
      <c r="E91" s="171" t="s">
        <v>83</v>
      </c>
      <c r="F91" s="171" t="s">
        <v>122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SUM(P92:P221)</f>
        <v>0</v>
      </c>
      <c r="Q91" s="165"/>
      <c r="R91" s="166">
        <f>SUM(R92:R221)</f>
        <v>22.681290000000001</v>
      </c>
      <c r="S91" s="165"/>
      <c r="T91" s="167">
        <f>SUM(T92:T221)</f>
        <v>581.55999999999995</v>
      </c>
      <c r="AR91" s="168" t="s">
        <v>83</v>
      </c>
      <c r="AT91" s="169" t="s">
        <v>74</v>
      </c>
      <c r="AU91" s="169" t="s">
        <v>83</v>
      </c>
      <c r="AY91" s="168" t="s">
        <v>121</v>
      </c>
      <c r="BK91" s="170">
        <f>SUM(BK92:BK221)</f>
        <v>0</v>
      </c>
    </row>
    <row r="92" spans="1:65" s="2" customFormat="1" ht="44.25" customHeight="1">
      <c r="A92" s="34"/>
      <c r="B92" s="35"/>
      <c r="C92" s="173" t="s">
        <v>83</v>
      </c>
      <c r="D92" s="173" t="s">
        <v>123</v>
      </c>
      <c r="E92" s="174" t="s">
        <v>124</v>
      </c>
      <c r="F92" s="175" t="s">
        <v>125</v>
      </c>
      <c r="G92" s="176" t="s">
        <v>126</v>
      </c>
      <c r="H92" s="177">
        <v>18</v>
      </c>
      <c r="I92" s="178"/>
      <c r="J92" s="179">
        <f>ROUND(I92*H92,2)</f>
        <v>0</v>
      </c>
      <c r="K92" s="175" t="s">
        <v>127</v>
      </c>
      <c r="L92" s="39"/>
      <c r="M92" s="180" t="s">
        <v>19</v>
      </c>
      <c r="N92" s="181" t="s">
        <v>46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0.255</v>
      </c>
      <c r="T92" s="183">
        <f>S92*H92</f>
        <v>4.59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128</v>
      </c>
      <c r="AT92" s="184" t="s">
        <v>123</v>
      </c>
      <c r="AU92" s="184" t="s">
        <v>85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83</v>
      </c>
      <c r="BK92" s="185">
        <f>ROUND(I92*H92,2)</f>
        <v>0</v>
      </c>
      <c r="BL92" s="17" t="s">
        <v>128</v>
      </c>
      <c r="BM92" s="184" t="s">
        <v>129</v>
      </c>
    </row>
    <row r="93" spans="1:65" s="2" customFormat="1" ht="11.25">
      <c r="A93" s="34"/>
      <c r="B93" s="35"/>
      <c r="C93" s="36"/>
      <c r="D93" s="186" t="s">
        <v>130</v>
      </c>
      <c r="E93" s="36"/>
      <c r="F93" s="187" t="s">
        <v>131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130</v>
      </c>
      <c r="AU93" s="17" t="s">
        <v>85</v>
      </c>
    </row>
    <row r="94" spans="1:65" s="13" customFormat="1" ht="11.25">
      <c r="B94" s="191"/>
      <c r="C94" s="192"/>
      <c r="D94" s="193" t="s">
        <v>132</v>
      </c>
      <c r="E94" s="194" t="s">
        <v>19</v>
      </c>
      <c r="F94" s="195" t="s">
        <v>133</v>
      </c>
      <c r="G94" s="192"/>
      <c r="H94" s="194" t="s">
        <v>19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132</v>
      </c>
      <c r="AU94" s="201" t="s">
        <v>85</v>
      </c>
      <c r="AV94" s="13" t="s">
        <v>83</v>
      </c>
      <c r="AW94" s="13" t="s">
        <v>36</v>
      </c>
      <c r="AX94" s="13" t="s">
        <v>75</v>
      </c>
      <c r="AY94" s="201" t="s">
        <v>121</v>
      </c>
    </row>
    <row r="95" spans="1:65" s="14" customFormat="1" ht="11.25">
      <c r="B95" s="202"/>
      <c r="C95" s="203"/>
      <c r="D95" s="193" t="s">
        <v>132</v>
      </c>
      <c r="E95" s="204" t="s">
        <v>19</v>
      </c>
      <c r="F95" s="205" t="s">
        <v>134</v>
      </c>
      <c r="G95" s="203"/>
      <c r="H95" s="206">
        <v>14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132</v>
      </c>
      <c r="AU95" s="212" t="s">
        <v>85</v>
      </c>
      <c r="AV95" s="14" t="s">
        <v>85</v>
      </c>
      <c r="AW95" s="14" t="s">
        <v>36</v>
      </c>
      <c r="AX95" s="14" t="s">
        <v>75</v>
      </c>
      <c r="AY95" s="212" t="s">
        <v>121</v>
      </c>
    </row>
    <row r="96" spans="1:65" s="13" customFormat="1" ht="11.25">
      <c r="B96" s="191"/>
      <c r="C96" s="192"/>
      <c r="D96" s="193" t="s">
        <v>132</v>
      </c>
      <c r="E96" s="194" t="s">
        <v>19</v>
      </c>
      <c r="F96" s="195" t="s">
        <v>135</v>
      </c>
      <c r="G96" s="192"/>
      <c r="H96" s="194" t="s">
        <v>19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132</v>
      </c>
      <c r="AU96" s="201" t="s">
        <v>85</v>
      </c>
      <c r="AV96" s="13" t="s">
        <v>83</v>
      </c>
      <c r="AW96" s="13" t="s">
        <v>36</v>
      </c>
      <c r="AX96" s="13" t="s">
        <v>75</v>
      </c>
      <c r="AY96" s="201" t="s">
        <v>121</v>
      </c>
    </row>
    <row r="97" spans="1:65" s="14" customFormat="1" ht="11.25">
      <c r="B97" s="202"/>
      <c r="C97" s="203"/>
      <c r="D97" s="193" t="s">
        <v>132</v>
      </c>
      <c r="E97" s="204" t="s">
        <v>19</v>
      </c>
      <c r="F97" s="205" t="s">
        <v>136</v>
      </c>
      <c r="G97" s="203"/>
      <c r="H97" s="206">
        <v>4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132</v>
      </c>
      <c r="AU97" s="212" t="s">
        <v>85</v>
      </c>
      <c r="AV97" s="14" t="s">
        <v>85</v>
      </c>
      <c r="AW97" s="14" t="s">
        <v>36</v>
      </c>
      <c r="AX97" s="14" t="s">
        <v>75</v>
      </c>
      <c r="AY97" s="212" t="s">
        <v>121</v>
      </c>
    </row>
    <row r="98" spans="1:65" s="15" customFormat="1" ht="11.25">
      <c r="B98" s="213"/>
      <c r="C98" s="214"/>
      <c r="D98" s="193" t="s">
        <v>132</v>
      </c>
      <c r="E98" s="215" t="s">
        <v>19</v>
      </c>
      <c r="F98" s="216" t="s">
        <v>137</v>
      </c>
      <c r="G98" s="214"/>
      <c r="H98" s="217">
        <v>18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132</v>
      </c>
      <c r="AU98" s="223" t="s">
        <v>85</v>
      </c>
      <c r="AV98" s="15" t="s">
        <v>128</v>
      </c>
      <c r="AW98" s="15" t="s">
        <v>36</v>
      </c>
      <c r="AX98" s="15" t="s">
        <v>83</v>
      </c>
      <c r="AY98" s="223" t="s">
        <v>121</v>
      </c>
    </row>
    <row r="99" spans="1:65" s="2" customFormat="1" ht="37.9" customHeight="1">
      <c r="A99" s="34"/>
      <c r="B99" s="35"/>
      <c r="C99" s="173" t="s">
        <v>85</v>
      </c>
      <c r="D99" s="173" t="s">
        <v>123</v>
      </c>
      <c r="E99" s="174" t="s">
        <v>138</v>
      </c>
      <c r="F99" s="175" t="s">
        <v>139</v>
      </c>
      <c r="G99" s="176" t="s">
        <v>126</v>
      </c>
      <c r="H99" s="177">
        <v>257</v>
      </c>
      <c r="I99" s="178"/>
      <c r="J99" s="179">
        <f>ROUND(I99*H99,2)</f>
        <v>0</v>
      </c>
      <c r="K99" s="175" t="s">
        <v>127</v>
      </c>
      <c r="L99" s="39"/>
      <c r="M99" s="180" t="s">
        <v>19</v>
      </c>
      <c r="N99" s="181" t="s">
        <v>46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0.93</v>
      </c>
      <c r="T99" s="183">
        <f>S99*H99</f>
        <v>239.01000000000002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128</v>
      </c>
      <c r="AT99" s="184" t="s">
        <v>123</v>
      </c>
      <c r="AU99" s="184" t="s">
        <v>85</v>
      </c>
      <c r="AY99" s="17" t="s">
        <v>121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83</v>
      </c>
      <c r="BK99" s="185">
        <f>ROUND(I99*H99,2)</f>
        <v>0</v>
      </c>
      <c r="BL99" s="17" t="s">
        <v>128</v>
      </c>
      <c r="BM99" s="184" t="s">
        <v>140</v>
      </c>
    </row>
    <row r="100" spans="1:65" s="2" customFormat="1" ht="11.25">
      <c r="A100" s="34"/>
      <c r="B100" s="35"/>
      <c r="C100" s="36"/>
      <c r="D100" s="186" t="s">
        <v>130</v>
      </c>
      <c r="E100" s="36"/>
      <c r="F100" s="187" t="s">
        <v>141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130</v>
      </c>
      <c r="AU100" s="17" t="s">
        <v>85</v>
      </c>
    </row>
    <row r="101" spans="1:65" s="13" customFormat="1" ht="11.25">
      <c r="B101" s="191"/>
      <c r="C101" s="192"/>
      <c r="D101" s="193" t="s">
        <v>132</v>
      </c>
      <c r="E101" s="194" t="s">
        <v>19</v>
      </c>
      <c r="F101" s="195" t="s">
        <v>142</v>
      </c>
      <c r="G101" s="192"/>
      <c r="H101" s="194" t="s">
        <v>19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132</v>
      </c>
      <c r="AU101" s="201" t="s">
        <v>85</v>
      </c>
      <c r="AV101" s="13" t="s">
        <v>83</v>
      </c>
      <c r="AW101" s="13" t="s">
        <v>36</v>
      </c>
      <c r="AX101" s="13" t="s">
        <v>75</v>
      </c>
      <c r="AY101" s="201" t="s">
        <v>121</v>
      </c>
    </row>
    <row r="102" spans="1:65" s="13" customFormat="1" ht="11.25">
      <c r="B102" s="191"/>
      <c r="C102" s="192"/>
      <c r="D102" s="193" t="s">
        <v>132</v>
      </c>
      <c r="E102" s="194" t="s">
        <v>19</v>
      </c>
      <c r="F102" s="195" t="s">
        <v>143</v>
      </c>
      <c r="G102" s="192"/>
      <c r="H102" s="194" t="s">
        <v>19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132</v>
      </c>
      <c r="AU102" s="201" t="s">
        <v>85</v>
      </c>
      <c r="AV102" s="13" t="s">
        <v>83</v>
      </c>
      <c r="AW102" s="13" t="s">
        <v>36</v>
      </c>
      <c r="AX102" s="13" t="s">
        <v>75</v>
      </c>
      <c r="AY102" s="201" t="s">
        <v>121</v>
      </c>
    </row>
    <row r="103" spans="1:65" s="14" customFormat="1" ht="11.25">
      <c r="B103" s="202"/>
      <c r="C103" s="203"/>
      <c r="D103" s="193" t="s">
        <v>132</v>
      </c>
      <c r="E103" s="204" t="s">
        <v>19</v>
      </c>
      <c r="F103" s="205" t="s">
        <v>144</v>
      </c>
      <c r="G103" s="203"/>
      <c r="H103" s="206">
        <v>257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132</v>
      </c>
      <c r="AU103" s="212" t="s">
        <v>85</v>
      </c>
      <c r="AV103" s="14" t="s">
        <v>85</v>
      </c>
      <c r="AW103" s="14" t="s">
        <v>36</v>
      </c>
      <c r="AX103" s="14" t="s">
        <v>83</v>
      </c>
      <c r="AY103" s="212" t="s">
        <v>121</v>
      </c>
    </row>
    <row r="104" spans="1:65" s="2" customFormat="1" ht="37.9" customHeight="1">
      <c r="A104" s="34"/>
      <c r="B104" s="35"/>
      <c r="C104" s="173" t="s">
        <v>145</v>
      </c>
      <c r="D104" s="173" t="s">
        <v>123</v>
      </c>
      <c r="E104" s="174" t="s">
        <v>146</v>
      </c>
      <c r="F104" s="175" t="s">
        <v>147</v>
      </c>
      <c r="G104" s="176" t="s">
        <v>126</v>
      </c>
      <c r="H104" s="177">
        <v>224</v>
      </c>
      <c r="I104" s="178"/>
      <c r="J104" s="179">
        <f>ROUND(I104*H104,2)</f>
        <v>0</v>
      </c>
      <c r="K104" s="175" t="s">
        <v>127</v>
      </c>
      <c r="L104" s="39"/>
      <c r="M104" s="180" t="s">
        <v>19</v>
      </c>
      <c r="N104" s="181" t="s">
        <v>46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1.1200000000000001</v>
      </c>
      <c r="T104" s="183">
        <f>S104*H104</f>
        <v>250.88000000000002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128</v>
      </c>
      <c r="AT104" s="184" t="s">
        <v>123</v>
      </c>
      <c r="AU104" s="184" t="s">
        <v>85</v>
      </c>
      <c r="AY104" s="17" t="s">
        <v>121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83</v>
      </c>
      <c r="BK104" s="185">
        <f>ROUND(I104*H104,2)</f>
        <v>0</v>
      </c>
      <c r="BL104" s="17" t="s">
        <v>128</v>
      </c>
      <c r="BM104" s="184" t="s">
        <v>148</v>
      </c>
    </row>
    <row r="105" spans="1:65" s="2" customFormat="1" ht="11.25">
      <c r="A105" s="34"/>
      <c r="B105" s="35"/>
      <c r="C105" s="36"/>
      <c r="D105" s="186" t="s">
        <v>130</v>
      </c>
      <c r="E105" s="36"/>
      <c r="F105" s="187" t="s">
        <v>149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130</v>
      </c>
      <c r="AU105" s="17" t="s">
        <v>85</v>
      </c>
    </row>
    <row r="106" spans="1:65" s="13" customFormat="1" ht="11.25">
      <c r="B106" s="191"/>
      <c r="C106" s="192"/>
      <c r="D106" s="193" t="s">
        <v>132</v>
      </c>
      <c r="E106" s="194" t="s">
        <v>19</v>
      </c>
      <c r="F106" s="195" t="s">
        <v>150</v>
      </c>
      <c r="G106" s="192"/>
      <c r="H106" s="194" t="s">
        <v>19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132</v>
      </c>
      <c r="AU106" s="201" t="s">
        <v>85</v>
      </c>
      <c r="AV106" s="13" t="s">
        <v>83</v>
      </c>
      <c r="AW106" s="13" t="s">
        <v>36</v>
      </c>
      <c r="AX106" s="13" t="s">
        <v>75</v>
      </c>
      <c r="AY106" s="201" t="s">
        <v>121</v>
      </c>
    </row>
    <row r="107" spans="1:65" s="13" customFormat="1" ht="11.25">
      <c r="B107" s="191"/>
      <c r="C107" s="192"/>
      <c r="D107" s="193" t="s">
        <v>132</v>
      </c>
      <c r="E107" s="194" t="s">
        <v>19</v>
      </c>
      <c r="F107" s="195" t="s">
        <v>151</v>
      </c>
      <c r="G107" s="192"/>
      <c r="H107" s="194" t="s">
        <v>19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132</v>
      </c>
      <c r="AU107" s="201" t="s">
        <v>85</v>
      </c>
      <c r="AV107" s="13" t="s">
        <v>83</v>
      </c>
      <c r="AW107" s="13" t="s">
        <v>36</v>
      </c>
      <c r="AX107" s="13" t="s">
        <v>75</v>
      </c>
      <c r="AY107" s="201" t="s">
        <v>121</v>
      </c>
    </row>
    <row r="108" spans="1:65" s="14" customFormat="1" ht="11.25">
      <c r="B108" s="202"/>
      <c r="C108" s="203"/>
      <c r="D108" s="193" t="s">
        <v>132</v>
      </c>
      <c r="E108" s="204" t="s">
        <v>19</v>
      </c>
      <c r="F108" s="205" t="s">
        <v>152</v>
      </c>
      <c r="G108" s="203"/>
      <c r="H108" s="206">
        <v>224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132</v>
      </c>
      <c r="AU108" s="212" t="s">
        <v>85</v>
      </c>
      <c r="AV108" s="14" t="s">
        <v>85</v>
      </c>
      <c r="AW108" s="14" t="s">
        <v>36</v>
      </c>
      <c r="AX108" s="14" t="s">
        <v>83</v>
      </c>
      <c r="AY108" s="212" t="s">
        <v>121</v>
      </c>
    </row>
    <row r="109" spans="1:65" s="2" customFormat="1" ht="33" customHeight="1">
      <c r="A109" s="34"/>
      <c r="B109" s="35"/>
      <c r="C109" s="173" t="s">
        <v>128</v>
      </c>
      <c r="D109" s="173" t="s">
        <v>123</v>
      </c>
      <c r="E109" s="174" t="s">
        <v>153</v>
      </c>
      <c r="F109" s="175" t="s">
        <v>154</v>
      </c>
      <c r="G109" s="176" t="s">
        <v>126</v>
      </c>
      <c r="H109" s="177">
        <v>257</v>
      </c>
      <c r="I109" s="178"/>
      <c r="J109" s="179">
        <f>ROUND(I109*H109,2)</f>
        <v>0</v>
      </c>
      <c r="K109" s="175" t="s">
        <v>127</v>
      </c>
      <c r="L109" s="39"/>
      <c r="M109" s="180" t="s">
        <v>19</v>
      </c>
      <c r="N109" s="181" t="s">
        <v>46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0.22</v>
      </c>
      <c r="T109" s="183">
        <f>S109*H109</f>
        <v>56.54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128</v>
      </c>
      <c r="AT109" s="184" t="s">
        <v>123</v>
      </c>
      <c r="AU109" s="184" t="s">
        <v>85</v>
      </c>
      <c r="AY109" s="17" t="s">
        <v>121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83</v>
      </c>
      <c r="BK109" s="185">
        <f>ROUND(I109*H109,2)</f>
        <v>0</v>
      </c>
      <c r="BL109" s="17" t="s">
        <v>128</v>
      </c>
      <c r="BM109" s="184" t="s">
        <v>155</v>
      </c>
    </row>
    <row r="110" spans="1:65" s="2" customFormat="1" ht="11.25">
      <c r="A110" s="34"/>
      <c r="B110" s="35"/>
      <c r="C110" s="36"/>
      <c r="D110" s="186" t="s">
        <v>130</v>
      </c>
      <c r="E110" s="36"/>
      <c r="F110" s="187" t="s">
        <v>156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130</v>
      </c>
      <c r="AU110" s="17" t="s">
        <v>85</v>
      </c>
    </row>
    <row r="111" spans="1:65" s="13" customFormat="1" ht="11.25">
      <c r="B111" s="191"/>
      <c r="C111" s="192"/>
      <c r="D111" s="193" t="s">
        <v>132</v>
      </c>
      <c r="E111" s="194" t="s">
        <v>19</v>
      </c>
      <c r="F111" s="195" t="s">
        <v>142</v>
      </c>
      <c r="G111" s="192"/>
      <c r="H111" s="194" t="s">
        <v>19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132</v>
      </c>
      <c r="AU111" s="201" t="s">
        <v>85</v>
      </c>
      <c r="AV111" s="13" t="s">
        <v>83</v>
      </c>
      <c r="AW111" s="13" t="s">
        <v>36</v>
      </c>
      <c r="AX111" s="13" t="s">
        <v>75</v>
      </c>
      <c r="AY111" s="201" t="s">
        <v>121</v>
      </c>
    </row>
    <row r="112" spans="1:65" s="14" customFormat="1" ht="11.25">
      <c r="B112" s="202"/>
      <c r="C112" s="203"/>
      <c r="D112" s="193" t="s">
        <v>132</v>
      </c>
      <c r="E112" s="204" t="s">
        <v>19</v>
      </c>
      <c r="F112" s="205" t="s">
        <v>144</v>
      </c>
      <c r="G112" s="203"/>
      <c r="H112" s="206">
        <v>257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85</v>
      </c>
      <c r="AV112" s="14" t="s">
        <v>85</v>
      </c>
      <c r="AW112" s="14" t="s">
        <v>36</v>
      </c>
      <c r="AX112" s="14" t="s">
        <v>83</v>
      </c>
      <c r="AY112" s="212" t="s">
        <v>121</v>
      </c>
    </row>
    <row r="113" spans="1:65" s="2" customFormat="1" ht="37.9" customHeight="1">
      <c r="A113" s="34"/>
      <c r="B113" s="35"/>
      <c r="C113" s="173" t="s">
        <v>157</v>
      </c>
      <c r="D113" s="173" t="s">
        <v>123</v>
      </c>
      <c r="E113" s="174" t="s">
        <v>158</v>
      </c>
      <c r="F113" s="175" t="s">
        <v>159</v>
      </c>
      <c r="G113" s="176" t="s">
        <v>126</v>
      </c>
      <c r="H113" s="177">
        <v>2</v>
      </c>
      <c r="I113" s="178"/>
      <c r="J113" s="179">
        <f>ROUND(I113*H113,2)</f>
        <v>0</v>
      </c>
      <c r="K113" s="175" t="s">
        <v>127</v>
      </c>
      <c r="L113" s="39"/>
      <c r="M113" s="180" t="s">
        <v>19</v>
      </c>
      <c r="N113" s="181" t="s">
        <v>46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0.28999999999999998</v>
      </c>
      <c r="T113" s="183">
        <f>S113*H113</f>
        <v>0.57999999999999996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128</v>
      </c>
      <c r="AT113" s="184" t="s">
        <v>123</v>
      </c>
      <c r="AU113" s="184" t="s">
        <v>85</v>
      </c>
      <c r="AY113" s="17" t="s">
        <v>121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83</v>
      </c>
      <c r="BK113" s="185">
        <f>ROUND(I113*H113,2)</f>
        <v>0</v>
      </c>
      <c r="BL113" s="17" t="s">
        <v>128</v>
      </c>
      <c r="BM113" s="184" t="s">
        <v>160</v>
      </c>
    </row>
    <row r="114" spans="1:65" s="2" customFormat="1" ht="11.25">
      <c r="A114" s="34"/>
      <c r="B114" s="35"/>
      <c r="C114" s="36"/>
      <c r="D114" s="186" t="s">
        <v>130</v>
      </c>
      <c r="E114" s="36"/>
      <c r="F114" s="187" t="s">
        <v>161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130</v>
      </c>
      <c r="AU114" s="17" t="s">
        <v>85</v>
      </c>
    </row>
    <row r="115" spans="1:65" s="13" customFormat="1" ht="11.25">
      <c r="B115" s="191"/>
      <c r="C115" s="192"/>
      <c r="D115" s="193" t="s">
        <v>132</v>
      </c>
      <c r="E115" s="194" t="s">
        <v>19</v>
      </c>
      <c r="F115" s="195" t="s">
        <v>162</v>
      </c>
      <c r="G115" s="192"/>
      <c r="H115" s="194" t="s">
        <v>19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132</v>
      </c>
      <c r="AU115" s="201" t="s">
        <v>85</v>
      </c>
      <c r="AV115" s="13" t="s">
        <v>83</v>
      </c>
      <c r="AW115" s="13" t="s">
        <v>36</v>
      </c>
      <c r="AX115" s="13" t="s">
        <v>75</v>
      </c>
      <c r="AY115" s="201" t="s">
        <v>121</v>
      </c>
    </row>
    <row r="116" spans="1:65" s="14" customFormat="1" ht="11.25">
      <c r="B116" s="202"/>
      <c r="C116" s="203"/>
      <c r="D116" s="193" t="s">
        <v>132</v>
      </c>
      <c r="E116" s="204" t="s">
        <v>19</v>
      </c>
      <c r="F116" s="205" t="s">
        <v>163</v>
      </c>
      <c r="G116" s="203"/>
      <c r="H116" s="206">
        <v>2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132</v>
      </c>
      <c r="AU116" s="212" t="s">
        <v>85</v>
      </c>
      <c r="AV116" s="14" t="s">
        <v>85</v>
      </c>
      <c r="AW116" s="14" t="s">
        <v>36</v>
      </c>
      <c r="AX116" s="14" t="s">
        <v>83</v>
      </c>
      <c r="AY116" s="212" t="s">
        <v>121</v>
      </c>
    </row>
    <row r="117" spans="1:65" s="2" customFormat="1" ht="37.9" customHeight="1">
      <c r="A117" s="34"/>
      <c r="B117" s="35"/>
      <c r="C117" s="173" t="s">
        <v>164</v>
      </c>
      <c r="D117" s="173" t="s">
        <v>123</v>
      </c>
      <c r="E117" s="174" t="s">
        <v>165</v>
      </c>
      <c r="F117" s="175" t="s">
        <v>166</v>
      </c>
      <c r="G117" s="176" t="s">
        <v>126</v>
      </c>
      <c r="H117" s="177">
        <v>14</v>
      </c>
      <c r="I117" s="178"/>
      <c r="J117" s="179">
        <f>ROUND(I117*H117,2)</f>
        <v>0</v>
      </c>
      <c r="K117" s="175" t="s">
        <v>127</v>
      </c>
      <c r="L117" s="39"/>
      <c r="M117" s="180" t="s">
        <v>19</v>
      </c>
      <c r="N117" s="181" t="s">
        <v>46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0.44</v>
      </c>
      <c r="T117" s="183">
        <f>S117*H117</f>
        <v>6.16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128</v>
      </c>
      <c r="AT117" s="184" t="s">
        <v>123</v>
      </c>
      <c r="AU117" s="184" t="s">
        <v>85</v>
      </c>
      <c r="AY117" s="17" t="s">
        <v>121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83</v>
      </c>
      <c r="BK117" s="185">
        <f>ROUND(I117*H117,2)</f>
        <v>0</v>
      </c>
      <c r="BL117" s="17" t="s">
        <v>128</v>
      </c>
      <c r="BM117" s="184" t="s">
        <v>167</v>
      </c>
    </row>
    <row r="118" spans="1:65" s="2" customFormat="1" ht="11.25">
      <c r="A118" s="34"/>
      <c r="B118" s="35"/>
      <c r="C118" s="36"/>
      <c r="D118" s="186" t="s">
        <v>130</v>
      </c>
      <c r="E118" s="36"/>
      <c r="F118" s="187" t="s">
        <v>168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130</v>
      </c>
      <c r="AU118" s="17" t="s">
        <v>85</v>
      </c>
    </row>
    <row r="119" spans="1:65" s="13" customFormat="1" ht="11.25">
      <c r="B119" s="191"/>
      <c r="C119" s="192"/>
      <c r="D119" s="193" t="s">
        <v>132</v>
      </c>
      <c r="E119" s="194" t="s">
        <v>19</v>
      </c>
      <c r="F119" s="195" t="s">
        <v>133</v>
      </c>
      <c r="G119" s="192"/>
      <c r="H119" s="194" t="s">
        <v>19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132</v>
      </c>
      <c r="AU119" s="201" t="s">
        <v>85</v>
      </c>
      <c r="AV119" s="13" t="s">
        <v>83</v>
      </c>
      <c r="AW119" s="13" t="s">
        <v>36</v>
      </c>
      <c r="AX119" s="13" t="s">
        <v>75</v>
      </c>
      <c r="AY119" s="201" t="s">
        <v>121</v>
      </c>
    </row>
    <row r="120" spans="1:65" s="13" customFormat="1" ht="11.25">
      <c r="B120" s="191"/>
      <c r="C120" s="192"/>
      <c r="D120" s="193" t="s">
        <v>132</v>
      </c>
      <c r="E120" s="194" t="s">
        <v>19</v>
      </c>
      <c r="F120" s="195" t="s">
        <v>169</v>
      </c>
      <c r="G120" s="192"/>
      <c r="H120" s="194" t="s">
        <v>19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132</v>
      </c>
      <c r="AU120" s="201" t="s">
        <v>85</v>
      </c>
      <c r="AV120" s="13" t="s">
        <v>83</v>
      </c>
      <c r="AW120" s="13" t="s">
        <v>36</v>
      </c>
      <c r="AX120" s="13" t="s">
        <v>75</v>
      </c>
      <c r="AY120" s="201" t="s">
        <v>121</v>
      </c>
    </row>
    <row r="121" spans="1:65" s="14" customFormat="1" ht="11.25">
      <c r="B121" s="202"/>
      <c r="C121" s="203"/>
      <c r="D121" s="193" t="s">
        <v>132</v>
      </c>
      <c r="E121" s="204" t="s">
        <v>19</v>
      </c>
      <c r="F121" s="205" t="s">
        <v>134</v>
      </c>
      <c r="G121" s="203"/>
      <c r="H121" s="206">
        <v>14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132</v>
      </c>
      <c r="AU121" s="212" t="s">
        <v>85</v>
      </c>
      <c r="AV121" s="14" t="s">
        <v>85</v>
      </c>
      <c r="AW121" s="14" t="s">
        <v>36</v>
      </c>
      <c r="AX121" s="14" t="s">
        <v>83</v>
      </c>
      <c r="AY121" s="212" t="s">
        <v>121</v>
      </c>
    </row>
    <row r="122" spans="1:65" s="2" customFormat="1" ht="24.2" customHeight="1">
      <c r="A122" s="34"/>
      <c r="B122" s="35"/>
      <c r="C122" s="173" t="s">
        <v>170</v>
      </c>
      <c r="D122" s="173" t="s">
        <v>123</v>
      </c>
      <c r="E122" s="174" t="s">
        <v>171</v>
      </c>
      <c r="F122" s="175" t="s">
        <v>172</v>
      </c>
      <c r="G122" s="176" t="s">
        <v>126</v>
      </c>
      <c r="H122" s="177">
        <v>9</v>
      </c>
      <c r="I122" s="178"/>
      <c r="J122" s="179">
        <f>ROUND(I122*H122,2)</f>
        <v>0</v>
      </c>
      <c r="K122" s="175" t="s">
        <v>127</v>
      </c>
      <c r="L122" s="39"/>
      <c r="M122" s="180" t="s">
        <v>19</v>
      </c>
      <c r="N122" s="181" t="s">
        <v>46</v>
      </c>
      <c r="O122" s="64"/>
      <c r="P122" s="182">
        <f>O122*H122</f>
        <v>0</v>
      </c>
      <c r="Q122" s="182">
        <v>1.0000000000000001E-5</v>
      </c>
      <c r="R122" s="182">
        <f>Q122*H122</f>
        <v>9.0000000000000006E-5</v>
      </c>
      <c r="S122" s="182">
        <v>9.1999999999999998E-2</v>
      </c>
      <c r="T122" s="183">
        <f>S122*H122</f>
        <v>0.82799999999999996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128</v>
      </c>
      <c r="AT122" s="184" t="s">
        <v>123</v>
      </c>
      <c r="AU122" s="184" t="s">
        <v>85</v>
      </c>
      <c r="AY122" s="17" t="s">
        <v>121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83</v>
      </c>
      <c r="BK122" s="185">
        <f>ROUND(I122*H122,2)</f>
        <v>0</v>
      </c>
      <c r="BL122" s="17" t="s">
        <v>128</v>
      </c>
      <c r="BM122" s="184" t="s">
        <v>173</v>
      </c>
    </row>
    <row r="123" spans="1:65" s="2" customFormat="1" ht="11.25">
      <c r="A123" s="34"/>
      <c r="B123" s="35"/>
      <c r="C123" s="36"/>
      <c r="D123" s="186" t="s">
        <v>130</v>
      </c>
      <c r="E123" s="36"/>
      <c r="F123" s="187" t="s">
        <v>174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130</v>
      </c>
      <c r="AU123" s="17" t="s">
        <v>85</v>
      </c>
    </row>
    <row r="124" spans="1:65" s="13" customFormat="1" ht="11.25">
      <c r="B124" s="191"/>
      <c r="C124" s="192"/>
      <c r="D124" s="193" t="s">
        <v>132</v>
      </c>
      <c r="E124" s="194" t="s">
        <v>19</v>
      </c>
      <c r="F124" s="195" t="s">
        <v>175</v>
      </c>
      <c r="G124" s="192"/>
      <c r="H124" s="194" t="s">
        <v>19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132</v>
      </c>
      <c r="AU124" s="201" t="s">
        <v>85</v>
      </c>
      <c r="AV124" s="13" t="s">
        <v>83</v>
      </c>
      <c r="AW124" s="13" t="s">
        <v>36</v>
      </c>
      <c r="AX124" s="13" t="s">
        <v>75</v>
      </c>
      <c r="AY124" s="201" t="s">
        <v>121</v>
      </c>
    </row>
    <row r="125" spans="1:65" s="14" customFormat="1" ht="11.25">
      <c r="B125" s="202"/>
      <c r="C125" s="203"/>
      <c r="D125" s="193" t="s">
        <v>132</v>
      </c>
      <c r="E125" s="204" t="s">
        <v>19</v>
      </c>
      <c r="F125" s="205" t="s">
        <v>176</v>
      </c>
      <c r="G125" s="203"/>
      <c r="H125" s="206">
        <v>9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132</v>
      </c>
      <c r="AU125" s="212" t="s">
        <v>85</v>
      </c>
      <c r="AV125" s="14" t="s">
        <v>85</v>
      </c>
      <c r="AW125" s="14" t="s">
        <v>36</v>
      </c>
      <c r="AX125" s="14" t="s">
        <v>83</v>
      </c>
      <c r="AY125" s="212" t="s">
        <v>121</v>
      </c>
    </row>
    <row r="126" spans="1:65" s="2" customFormat="1" ht="24.2" customHeight="1">
      <c r="A126" s="34"/>
      <c r="B126" s="35"/>
      <c r="C126" s="173" t="s">
        <v>177</v>
      </c>
      <c r="D126" s="173" t="s">
        <v>123</v>
      </c>
      <c r="E126" s="174" t="s">
        <v>178</v>
      </c>
      <c r="F126" s="175" t="s">
        <v>179</v>
      </c>
      <c r="G126" s="176" t="s">
        <v>126</v>
      </c>
      <c r="H126" s="177">
        <v>9</v>
      </c>
      <c r="I126" s="178"/>
      <c r="J126" s="179">
        <f>ROUND(I126*H126,2)</f>
        <v>0</v>
      </c>
      <c r="K126" s="175" t="s">
        <v>127</v>
      </c>
      <c r="L126" s="39"/>
      <c r="M126" s="180" t="s">
        <v>19</v>
      </c>
      <c r="N126" s="181" t="s">
        <v>46</v>
      </c>
      <c r="O126" s="64"/>
      <c r="P126" s="182">
        <f>O126*H126</f>
        <v>0</v>
      </c>
      <c r="Q126" s="182">
        <v>2.0000000000000002E-5</v>
      </c>
      <c r="R126" s="182">
        <f>Q126*H126</f>
        <v>1.8000000000000001E-4</v>
      </c>
      <c r="S126" s="182">
        <v>0.13800000000000001</v>
      </c>
      <c r="T126" s="183">
        <f>S126*H126</f>
        <v>1.242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128</v>
      </c>
      <c r="AT126" s="184" t="s">
        <v>123</v>
      </c>
      <c r="AU126" s="184" t="s">
        <v>85</v>
      </c>
      <c r="AY126" s="17" t="s">
        <v>121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83</v>
      </c>
      <c r="BK126" s="185">
        <f>ROUND(I126*H126,2)</f>
        <v>0</v>
      </c>
      <c r="BL126" s="17" t="s">
        <v>128</v>
      </c>
      <c r="BM126" s="184" t="s">
        <v>180</v>
      </c>
    </row>
    <row r="127" spans="1:65" s="2" customFormat="1" ht="11.25">
      <c r="A127" s="34"/>
      <c r="B127" s="35"/>
      <c r="C127" s="36"/>
      <c r="D127" s="186" t="s">
        <v>130</v>
      </c>
      <c r="E127" s="36"/>
      <c r="F127" s="187" t="s">
        <v>181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130</v>
      </c>
      <c r="AU127" s="17" t="s">
        <v>85</v>
      </c>
    </row>
    <row r="128" spans="1:65" s="13" customFormat="1" ht="11.25">
      <c r="B128" s="191"/>
      <c r="C128" s="192"/>
      <c r="D128" s="193" t="s">
        <v>132</v>
      </c>
      <c r="E128" s="194" t="s">
        <v>19</v>
      </c>
      <c r="F128" s="195" t="s">
        <v>175</v>
      </c>
      <c r="G128" s="192"/>
      <c r="H128" s="194" t="s">
        <v>19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132</v>
      </c>
      <c r="AU128" s="201" t="s">
        <v>85</v>
      </c>
      <c r="AV128" s="13" t="s">
        <v>83</v>
      </c>
      <c r="AW128" s="13" t="s">
        <v>36</v>
      </c>
      <c r="AX128" s="13" t="s">
        <v>75</v>
      </c>
      <c r="AY128" s="201" t="s">
        <v>121</v>
      </c>
    </row>
    <row r="129" spans="1:65" s="14" customFormat="1" ht="11.25">
      <c r="B129" s="202"/>
      <c r="C129" s="203"/>
      <c r="D129" s="193" t="s">
        <v>132</v>
      </c>
      <c r="E129" s="204" t="s">
        <v>19</v>
      </c>
      <c r="F129" s="205" t="s">
        <v>176</v>
      </c>
      <c r="G129" s="203"/>
      <c r="H129" s="206">
        <v>9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132</v>
      </c>
      <c r="AU129" s="212" t="s">
        <v>85</v>
      </c>
      <c r="AV129" s="14" t="s">
        <v>85</v>
      </c>
      <c r="AW129" s="14" t="s">
        <v>36</v>
      </c>
      <c r="AX129" s="14" t="s">
        <v>83</v>
      </c>
      <c r="AY129" s="212" t="s">
        <v>121</v>
      </c>
    </row>
    <row r="130" spans="1:65" s="2" customFormat="1" ht="24.2" customHeight="1">
      <c r="A130" s="34"/>
      <c r="B130" s="35"/>
      <c r="C130" s="173" t="s">
        <v>182</v>
      </c>
      <c r="D130" s="173" t="s">
        <v>123</v>
      </c>
      <c r="E130" s="174" t="s">
        <v>183</v>
      </c>
      <c r="F130" s="175" t="s">
        <v>184</v>
      </c>
      <c r="G130" s="176" t="s">
        <v>185</v>
      </c>
      <c r="H130" s="177">
        <v>106</v>
      </c>
      <c r="I130" s="178"/>
      <c r="J130" s="179">
        <f>ROUND(I130*H130,2)</f>
        <v>0</v>
      </c>
      <c r="K130" s="175" t="s">
        <v>127</v>
      </c>
      <c r="L130" s="39"/>
      <c r="M130" s="180" t="s">
        <v>19</v>
      </c>
      <c r="N130" s="181" t="s">
        <v>46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0.20499999999999999</v>
      </c>
      <c r="T130" s="183">
        <f>S130*H130</f>
        <v>21.73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128</v>
      </c>
      <c r="AT130" s="184" t="s">
        <v>123</v>
      </c>
      <c r="AU130" s="184" t="s">
        <v>85</v>
      </c>
      <c r="AY130" s="17" t="s">
        <v>121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83</v>
      </c>
      <c r="BK130" s="185">
        <f>ROUND(I130*H130,2)</f>
        <v>0</v>
      </c>
      <c r="BL130" s="17" t="s">
        <v>128</v>
      </c>
      <c r="BM130" s="184" t="s">
        <v>186</v>
      </c>
    </row>
    <row r="131" spans="1:65" s="2" customFormat="1" ht="11.25">
      <c r="A131" s="34"/>
      <c r="B131" s="35"/>
      <c r="C131" s="36"/>
      <c r="D131" s="186" t="s">
        <v>130</v>
      </c>
      <c r="E131" s="36"/>
      <c r="F131" s="187" t="s">
        <v>187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130</v>
      </c>
      <c r="AU131" s="17" t="s">
        <v>85</v>
      </c>
    </row>
    <row r="132" spans="1:65" s="14" customFormat="1" ht="11.25">
      <c r="B132" s="202"/>
      <c r="C132" s="203"/>
      <c r="D132" s="193" t="s">
        <v>132</v>
      </c>
      <c r="E132" s="204" t="s">
        <v>19</v>
      </c>
      <c r="F132" s="205" t="s">
        <v>188</v>
      </c>
      <c r="G132" s="203"/>
      <c r="H132" s="206">
        <v>106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132</v>
      </c>
      <c r="AU132" s="212" t="s">
        <v>85</v>
      </c>
      <c r="AV132" s="14" t="s">
        <v>85</v>
      </c>
      <c r="AW132" s="14" t="s">
        <v>36</v>
      </c>
      <c r="AX132" s="14" t="s">
        <v>83</v>
      </c>
      <c r="AY132" s="212" t="s">
        <v>121</v>
      </c>
    </row>
    <row r="133" spans="1:65" s="2" customFormat="1" ht="16.5" customHeight="1">
      <c r="A133" s="34"/>
      <c r="B133" s="35"/>
      <c r="C133" s="173" t="s">
        <v>189</v>
      </c>
      <c r="D133" s="173" t="s">
        <v>123</v>
      </c>
      <c r="E133" s="174" t="s">
        <v>190</v>
      </c>
      <c r="F133" s="175" t="s">
        <v>191</v>
      </c>
      <c r="G133" s="176" t="s">
        <v>126</v>
      </c>
      <c r="H133" s="177">
        <v>175</v>
      </c>
      <c r="I133" s="178"/>
      <c r="J133" s="179">
        <f>ROUND(I133*H133,2)</f>
        <v>0</v>
      </c>
      <c r="K133" s="175" t="s">
        <v>127</v>
      </c>
      <c r="L133" s="39"/>
      <c r="M133" s="180" t="s">
        <v>19</v>
      </c>
      <c r="N133" s="181" t="s">
        <v>46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128</v>
      </c>
      <c r="AT133" s="184" t="s">
        <v>123</v>
      </c>
      <c r="AU133" s="184" t="s">
        <v>85</v>
      </c>
      <c r="AY133" s="17" t="s">
        <v>121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83</v>
      </c>
      <c r="BK133" s="185">
        <f>ROUND(I133*H133,2)</f>
        <v>0</v>
      </c>
      <c r="BL133" s="17" t="s">
        <v>128</v>
      </c>
      <c r="BM133" s="184" t="s">
        <v>192</v>
      </c>
    </row>
    <row r="134" spans="1:65" s="2" customFormat="1" ht="11.25">
      <c r="A134" s="34"/>
      <c r="B134" s="35"/>
      <c r="C134" s="36"/>
      <c r="D134" s="186" t="s">
        <v>130</v>
      </c>
      <c r="E134" s="36"/>
      <c r="F134" s="187" t="s">
        <v>193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130</v>
      </c>
      <c r="AU134" s="17" t="s">
        <v>85</v>
      </c>
    </row>
    <row r="135" spans="1:65" s="2" customFormat="1" ht="16.5" customHeight="1">
      <c r="A135" s="34"/>
      <c r="B135" s="35"/>
      <c r="C135" s="173" t="s">
        <v>194</v>
      </c>
      <c r="D135" s="173" t="s">
        <v>123</v>
      </c>
      <c r="E135" s="174" t="s">
        <v>195</v>
      </c>
      <c r="F135" s="175" t="s">
        <v>196</v>
      </c>
      <c r="G135" s="176" t="s">
        <v>197</v>
      </c>
      <c r="H135" s="177">
        <v>18.600000000000001</v>
      </c>
      <c r="I135" s="178"/>
      <c r="J135" s="179">
        <f>ROUND(I135*H135,2)</f>
        <v>0</v>
      </c>
      <c r="K135" s="175" t="s">
        <v>127</v>
      </c>
      <c r="L135" s="39"/>
      <c r="M135" s="180" t="s">
        <v>19</v>
      </c>
      <c r="N135" s="181" t="s">
        <v>46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128</v>
      </c>
      <c r="AT135" s="184" t="s">
        <v>123</v>
      </c>
      <c r="AU135" s="184" t="s">
        <v>85</v>
      </c>
      <c r="AY135" s="17" t="s">
        <v>121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83</v>
      </c>
      <c r="BK135" s="185">
        <f>ROUND(I135*H135,2)</f>
        <v>0</v>
      </c>
      <c r="BL135" s="17" t="s">
        <v>128</v>
      </c>
      <c r="BM135" s="184" t="s">
        <v>198</v>
      </c>
    </row>
    <row r="136" spans="1:65" s="2" customFormat="1" ht="11.25">
      <c r="A136" s="34"/>
      <c r="B136" s="35"/>
      <c r="C136" s="36"/>
      <c r="D136" s="186" t="s">
        <v>130</v>
      </c>
      <c r="E136" s="36"/>
      <c r="F136" s="187" t="s">
        <v>199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85</v>
      </c>
    </row>
    <row r="137" spans="1:65" s="13" customFormat="1" ht="11.25">
      <c r="B137" s="191"/>
      <c r="C137" s="192"/>
      <c r="D137" s="193" t="s">
        <v>132</v>
      </c>
      <c r="E137" s="194" t="s">
        <v>19</v>
      </c>
      <c r="F137" s="195" t="s">
        <v>200</v>
      </c>
      <c r="G137" s="192"/>
      <c r="H137" s="194" t="s">
        <v>19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132</v>
      </c>
      <c r="AU137" s="201" t="s">
        <v>85</v>
      </c>
      <c r="AV137" s="13" t="s">
        <v>83</v>
      </c>
      <c r="AW137" s="13" t="s">
        <v>36</v>
      </c>
      <c r="AX137" s="13" t="s">
        <v>75</v>
      </c>
      <c r="AY137" s="201" t="s">
        <v>121</v>
      </c>
    </row>
    <row r="138" spans="1:65" s="14" customFormat="1" ht="11.25">
      <c r="B138" s="202"/>
      <c r="C138" s="203"/>
      <c r="D138" s="193" t="s">
        <v>132</v>
      </c>
      <c r="E138" s="204" t="s">
        <v>19</v>
      </c>
      <c r="F138" s="205" t="s">
        <v>201</v>
      </c>
      <c r="G138" s="203"/>
      <c r="H138" s="206">
        <v>18.600000000000001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132</v>
      </c>
      <c r="AU138" s="212" t="s">
        <v>85</v>
      </c>
      <c r="AV138" s="14" t="s">
        <v>85</v>
      </c>
      <c r="AW138" s="14" t="s">
        <v>36</v>
      </c>
      <c r="AX138" s="14" t="s">
        <v>83</v>
      </c>
      <c r="AY138" s="212" t="s">
        <v>121</v>
      </c>
    </row>
    <row r="139" spans="1:65" s="2" customFormat="1" ht="16.5" customHeight="1">
      <c r="A139" s="34"/>
      <c r="B139" s="35"/>
      <c r="C139" s="173" t="s">
        <v>8</v>
      </c>
      <c r="D139" s="173" t="s">
        <v>123</v>
      </c>
      <c r="E139" s="174" t="s">
        <v>202</v>
      </c>
      <c r="F139" s="175" t="s">
        <v>203</v>
      </c>
      <c r="G139" s="176" t="s">
        <v>197</v>
      </c>
      <c r="H139" s="177">
        <v>15.39</v>
      </c>
      <c r="I139" s="178"/>
      <c r="J139" s="179">
        <f>ROUND(I139*H139,2)</f>
        <v>0</v>
      </c>
      <c r="K139" s="175" t="s">
        <v>127</v>
      </c>
      <c r="L139" s="39"/>
      <c r="M139" s="180" t="s">
        <v>19</v>
      </c>
      <c r="N139" s="181" t="s">
        <v>46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128</v>
      </c>
      <c r="AT139" s="184" t="s">
        <v>123</v>
      </c>
      <c r="AU139" s="184" t="s">
        <v>85</v>
      </c>
      <c r="AY139" s="17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83</v>
      </c>
      <c r="BK139" s="185">
        <f>ROUND(I139*H139,2)</f>
        <v>0</v>
      </c>
      <c r="BL139" s="17" t="s">
        <v>128</v>
      </c>
      <c r="BM139" s="184" t="s">
        <v>204</v>
      </c>
    </row>
    <row r="140" spans="1:65" s="2" customFormat="1" ht="11.25">
      <c r="A140" s="34"/>
      <c r="B140" s="35"/>
      <c r="C140" s="36"/>
      <c r="D140" s="186" t="s">
        <v>130</v>
      </c>
      <c r="E140" s="36"/>
      <c r="F140" s="187" t="s">
        <v>205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85</v>
      </c>
    </row>
    <row r="141" spans="1:65" s="13" customFormat="1" ht="11.25">
      <c r="B141" s="191"/>
      <c r="C141" s="192"/>
      <c r="D141" s="193" t="s">
        <v>132</v>
      </c>
      <c r="E141" s="194" t="s">
        <v>19</v>
      </c>
      <c r="F141" s="195" t="s">
        <v>206</v>
      </c>
      <c r="G141" s="192"/>
      <c r="H141" s="194" t="s">
        <v>19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132</v>
      </c>
      <c r="AU141" s="201" t="s">
        <v>85</v>
      </c>
      <c r="AV141" s="13" t="s">
        <v>83</v>
      </c>
      <c r="AW141" s="13" t="s">
        <v>36</v>
      </c>
      <c r="AX141" s="13" t="s">
        <v>75</v>
      </c>
      <c r="AY141" s="201" t="s">
        <v>121</v>
      </c>
    </row>
    <row r="142" spans="1:65" s="14" customFormat="1" ht="11.25">
      <c r="B142" s="202"/>
      <c r="C142" s="203"/>
      <c r="D142" s="193" t="s">
        <v>132</v>
      </c>
      <c r="E142" s="204" t="s">
        <v>19</v>
      </c>
      <c r="F142" s="205" t="s">
        <v>207</v>
      </c>
      <c r="G142" s="203"/>
      <c r="H142" s="206">
        <v>3.99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132</v>
      </c>
      <c r="AU142" s="212" t="s">
        <v>85</v>
      </c>
      <c r="AV142" s="14" t="s">
        <v>85</v>
      </c>
      <c r="AW142" s="14" t="s">
        <v>36</v>
      </c>
      <c r="AX142" s="14" t="s">
        <v>75</v>
      </c>
      <c r="AY142" s="212" t="s">
        <v>121</v>
      </c>
    </row>
    <row r="143" spans="1:65" s="13" customFormat="1" ht="11.25">
      <c r="B143" s="191"/>
      <c r="C143" s="192"/>
      <c r="D143" s="193" t="s">
        <v>132</v>
      </c>
      <c r="E143" s="194" t="s">
        <v>19</v>
      </c>
      <c r="F143" s="195" t="s">
        <v>208</v>
      </c>
      <c r="G143" s="192"/>
      <c r="H143" s="194" t="s">
        <v>19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132</v>
      </c>
      <c r="AU143" s="201" t="s">
        <v>85</v>
      </c>
      <c r="AV143" s="13" t="s">
        <v>83</v>
      </c>
      <c r="AW143" s="13" t="s">
        <v>36</v>
      </c>
      <c r="AX143" s="13" t="s">
        <v>75</v>
      </c>
      <c r="AY143" s="201" t="s">
        <v>121</v>
      </c>
    </row>
    <row r="144" spans="1:65" s="14" customFormat="1" ht="11.25">
      <c r="B144" s="202"/>
      <c r="C144" s="203"/>
      <c r="D144" s="193" t="s">
        <v>132</v>
      </c>
      <c r="E144" s="204" t="s">
        <v>19</v>
      </c>
      <c r="F144" s="205" t="s">
        <v>209</v>
      </c>
      <c r="G144" s="203"/>
      <c r="H144" s="206">
        <v>11.4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132</v>
      </c>
      <c r="AU144" s="212" t="s">
        <v>85</v>
      </c>
      <c r="AV144" s="14" t="s">
        <v>85</v>
      </c>
      <c r="AW144" s="14" t="s">
        <v>36</v>
      </c>
      <c r="AX144" s="14" t="s">
        <v>75</v>
      </c>
      <c r="AY144" s="212" t="s">
        <v>121</v>
      </c>
    </row>
    <row r="145" spans="1:65" s="15" customFormat="1" ht="11.25">
      <c r="B145" s="213"/>
      <c r="C145" s="214"/>
      <c r="D145" s="193" t="s">
        <v>132</v>
      </c>
      <c r="E145" s="215" t="s">
        <v>19</v>
      </c>
      <c r="F145" s="216" t="s">
        <v>137</v>
      </c>
      <c r="G145" s="214"/>
      <c r="H145" s="217">
        <v>15.39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132</v>
      </c>
      <c r="AU145" s="223" t="s">
        <v>85</v>
      </c>
      <c r="AV145" s="15" t="s">
        <v>128</v>
      </c>
      <c r="AW145" s="15" t="s">
        <v>36</v>
      </c>
      <c r="AX145" s="15" t="s">
        <v>83</v>
      </c>
      <c r="AY145" s="223" t="s">
        <v>121</v>
      </c>
    </row>
    <row r="146" spans="1:65" s="2" customFormat="1" ht="21.75" customHeight="1">
      <c r="A146" s="34"/>
      <c r="B146" s="35"/>
      <c r="C146" s="173" t="s">
        <v>210</v>
      </c>
      <c r="D146" s="173" t="s">
        <v>123</v>
      </c>
      <c r="E146" s="174" t="s">
        <v>211</v>
      </c>
      <c r="F146" s="175" t="s">
        <v>212</v>
      </c>
      <c r="G146" s="176" t="s">
        <v>197</v>
      </c>
      <c r="H146" s="177">
        <v>217.5</v>
      </c>
      <c r="I146" s="178"/>
      <c r="J146" s="179">
        <f>ROUND(I146*H146,2)</f>
        <v>0</v>
      </c>
      <c r="K146" s="175" t="s">
        <v>127</v>
      </c>
      <c r="L146" s="39"/>
      <c r="M146" s="180" t="s">
        <v>19</v>
      </c>
      <c r="N146" s="181" t="s">
        <v>46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128</v>
      </c>
      <c r="AT146" s="184" t="s">
        <v>123</v>
      </c>
      <c r="AU146" s="184" t="s">
        <v>85</v>
      </c>
      <c r="AY146" s="17" t="s">
        <v>121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83</v>
      </c>
      <c r="BK146" s="185">
        <f>ROUND(I146*H146,2)</f>
        <v>0</v>
      </c>
      <c r="BL146" s="17" t="s">
        <v>128</v>
      </c>
      <c r="BM146" s="184" t="s">
        <v>213</v>
      </c>
    </row>
    <row r="147" spans="1:65" s="2" customFormat="1" ht="11.25">
      <c r="A147" s="34"/>
      <c r="B147" s="35"/>
      <c r="C147" s="36"/>
      <c r="D147" s="186" t="s">
        <v>130</v>
      </c>
      <c r="E147" s="36"/>
      <c r="F147" s="187" t="s">
        <v>214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130</v>
      </c>
      <c r="AU147" s="17" t="s">
        <v>85</v>
      </c>
    </row>
    <row r="148" spans="1:65" s="13" customFormat="1" ht="11.25">
      <c r="B148" s="191"/>
      <c r="C148" s="192"/>
      <c r="D148" s="193" t="s">
        <v>132</v>
      </c>
      <c r="E148" s="194" t="s">
        <v>19</v>
      </c>
      <c r="F148" s="195" t="s">
        <v>215</v>
      </c>
      <c r="G148" s="192"/>
      <c r="H148" s="194" t="s">
        <v>19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132</v>
      </c>
      <c r="AU148" s="201" t="s">
        <v>85</v>
      </c>
      <c r="AV148" s="13" t="s">
        <v>83</v>
      </c>
      <c r="AW148" s="13" t="s">
        <v>36</v>
      </c>
      <c r="AX148" s="13" t="s">
        <v>75</v>
      </c>
      <c r="AY148" s="201" t="s">
        <v>121</v>
      </c>
    </row>
    <row r="149" spans="1:65" s="14" customFormat="1" ht="11.25">
      <c r="B149" s="202"/>
      <c r="C149" s="203"/>
      <c r="D149" s="193" t="s">
        <v>132</v>
      </c>
      <c r="E149" s="204" t="s">
        <v>19</v>
      </c>
      <c r="F149" s="205" t="s">
        <v>216</v>
      </c>
      <c r="G149" s="203"/>
      <c r="H149" s="206">
        <v>217.5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132</v>
      </c>
      <c r="AU149" s="212" t="s">
        <v>85</v>
      </c>
      <c r="AV149" s="14" t="s">
        <v>85</v>
      </c>
      <c r="AW149" s="14" t="s">
        <v>36</v>
      </c>
      <c r="AX149" s="14" t="s">
        <v>83</v>
      </c>
      <c r="AY149" s="212" t="s">
        <v>121</v>
      </c>
    </row>
    <row r="150" spans="1:65" s="2" customFormat="1" ht="24.2" customHeight="1">
      <c r="A150" s="34"/>
      <c r="B150" s="35"/>
      <c r="C150" s="173" t="s">
        <v>217</v>
      </c>
      <c r="D150" s="173" t="s">
        <v>123</v>
      </c>
      <c r="E150" s="174" t="s">
        <v>218</v>
      </c>
      <c r="F150" s="175" t="s">
        <v>219</v>
      </c>
      <c r="G150" s="176" t="s">
        <v>197</v>
      </c>
      <c r="H150" s="177">
        <v>18.600000000000001</v>
      </c>
      <c r="I150" s="178"/>
      <c r="J150" s="179">
        <f>ROUND(I150*H150,2)</f>
        <v>0</v>
      </c>
      <c r="K150" s="175" t="s">
        <v>127</v>
      </c>
      <c r="L150" s="39"/>
      <c r="M150" s="180" t="s">
        <v>19</v>
      </c>
      <c r="N150" s="181" t="s">
        <v>46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128</v>
      </c>
      <c r="AT150" s="184" t="s">
        <v>123</v>
      </c>
      <c r="AU150" s="184" t="s">
        <v>85</v>
      </c>
      <c r="AY150" s="17" t="s">
        <v>121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83</v>
      </c>
      <c r="BK150" s="185">
        <f>ROUND(I150*H150,2)</f>
        <v>0</v>
      </c>
      <c r="BL150" s="17" t="s">
        <v>128</v>
      </c>
      <c r="BM150" s="184" t="s">
        <v>220</v>
      </c>
    </row>
    <row r="151" spans="1:65" s="2" customFormat="1" ht="11.25">
      <c r="A151" s="34"/>
      <c r="B151" s="35"/>
      <c r="C151" s="36"/>
      <c r="D151" s="186" t="s">
        <v>130</v>
      </c>
      <c r="E151" s="36"/>
      <c r="F151" s="187" t="s">
        <v>221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130</v>
      </c>
      <c r="AU151" s="17" t="s">
        <v>85</v>
      </c>
    </row>
    <row r="152" spans="1:65" s="13" customFormat="1" ht="11.25">
      <c r="B152" s="191"/>
      <c r="C152" s="192"/>
      <c r="D152" s="193" t="s">
        <v>132</v>
      </c>
      <c r="E152" s="194" t="s">
        <v>19</v>
      </c>
      <c r="F152" s="195" t="s">
        <v>200</v>
      </c>
      <c r="G152" s="192"/>
      <c r="H152" s="194" t="s">
        <v>19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132</v>
      </c>
      <c r="AU152" s="201" t="s">
        <v>85</v>
      </c>
      <c r="AV152" s="13" t="s">
        <v>83</v>
      </c>
      <c r="AW152" s="13" t="s">
        <v>36</v>
      </c>
      <c r="AX152" s="13" t="s">
        <v>75</v>
      </c>
      <c r="AY152" s="201" t="s">
        <v>121</v>
      </c>
    </row>
    <row r="153" spans="1:65" s="14" customFormat="1" ht="11.25">
      <c r="B153" s="202"/>
      <c r="C153" s="203"/>
      <c r="D153" s="193" t="s">
        <v>132</v>
      </c>
      <c r="E153" s="204" t="s">
        <v>19</v>
      </c>
      <c r="F153" s="205" t="s">
        <v>201</v>
      </c>
      <c r="G153" s="203"/>
      <c r="H153" s="206">
        <v>18.600000000000001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132</v>
      </c>
      <c r="AU153" s="212" t="s">
        <v>85</v>
      </c>
      <c r="AV153" s="14" t="s">
        <v>85</v>
      </c>
      <c r="AW153" s="14" t="s">
        <v>36</v>
      </c>
      <c r="AX153" s="14" t="s">
        <v>83</v>
      </c>
      <c r="AY153" s="212" t="s">
        <v>121</v>
      </c>
    </row>
    <row r="154" spans="1:65" s="2" customFormat="1" ht="24.2" customHeight="1">
      <c r="A154" s="34"/>
      <c r="B154" s="35"/>
      <c r="C154" s="173" t="s">
        <v>222</v>
      </c>
      <c r="D154" s="173" t="s">
        <v>123</v>
      </c>
      <c r="E154" s="174" t="s">
        <v>223</v>
      </c>
      <c r="F154" s="175" t="s">
        <v>224</v>
      </c>
      <c r="G154" s="176" t="s">
        <v>197</v>
      </c>
      <c r="H154" s="177">
        <v>6</v>
      </c>
      <c r="I154" s="178"/>
      <c r="J154" s="179">
        <f>ROUND(I154*H154,2)</f>
        <v>0</v>
      </c>
      <c r="K154" s="175" t="s">
        <v>127</v>
      </c>
      <c r="L154" s="39"/>
      <c r="M154" s="180" t="s">
        <v>19</v>
      </c>
      <c r="N154" s="181" t="s">
        <v>46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128</v>
      </c>
      <c r="AT154" s="184" t="s">
        <v>123</v>
      </c>
      <c r="AU154" s="184" t="s">
        <v>85</v>
      </c>
      <c r="AY154" s="17" t="s">
        <v>121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83</v>
      </c>
      <c r="BK154" s="185">
        <f>ROUND(I154*H154,2)</f>
        <v>0</v>
      </c>
      <c r="BL154" s="17" t="s">
        <v>128</v>
      </c>
      <c r="BM154" s="184" t="s">
        <v>225</v>
      </c>
    </row>
    <row r="155" spans="1:65" s="2" customFormat="1" ht="11.25">
      <c r="A155" s="34"/>
      <c r="B155" s="35"/>
      <c r="C155" s="36"/>
      <c r="D155" s="186" t="s">
        <v>130</v>
      </c>
      <c r="E155" s="36"/>
      <c r="F155" s="187" t="s">
        <v>226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130</v>
      </c>
      <c r="AU155" s="17" t="s">
        <v>85</v>
      </c>
    </row>
    <row r="156" spans="1:65" s="13" customFormat="1" ht="11.25">
      <c r="B156" s="191"/>
      <c r="C156" s="192"/>
      <c r="D156" s="193" t="s">
        <v>132</v>
      </c>
      <c r="E156" s="194" t="s">
        <v>19</v>
      </c>
      <c r="F156" s="195" t="s">
        <v>227</v>
      </c>
      <c r="G156" s="192"/>
      <c r="H156" s="194" t="s">
        <v>19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132</v>
      </c>
      <c r="AU156" s="201" t="s">
        <v>85</v>
      </c>
      <c r="AV156" s="13" t="s">
        <v>83</v>
      </c>
      <c r="AW156" s="13" t="s">
        <v>36</v>
      </c>
      <c r="AX156" s="13" t="s">
        <v>75</v>
      </c>
      <c r="AY156" s="201" t="s">
        <v>121</v>
      </c>
    </row>
    <row r="157" spans="1:65" s="14" customFormat="1" ht="11.25">
      <c r="B157" s="202"/>
      <c r="C157" s="203"/>
      <c r="D157" s="193" t="s">
        <v>132</v>
      </c>
      <c r="E157" s="204" t="s">
        <v>19</v>
      </c>
      <c r="F157" s="205" t="s">
        <v>228</v>
      </c>
      <c r="G157" s="203"/>
      <c r="H157" s="206">
        <v>6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132</v>
      </c>
      <c r="AU157" s="212" t="s">
        <v>85</v>
      </c>
      <c r="AV157" s="14" t="s">
        <v>85</v>
      </c>
      <c r="AW157" s="14" t="s">
        <v>36</v>
      </c>
      <c r="AX157" s="14" t="s">
        <v>83</v>
      </c>
      <c r="AY157" s="212" t="s">
        <v>121</v>
      </c>
    </row>
    <row r="158" spans="1:65" s="2" customFormat="1" ht="24.2" customHeight="1">
      <c r="A158" s="34"/>
      <c r="B158" s="35"/>
      <c r="C158" s="173" t="s">
        <v>229</v>
      </c>
      <c r="D158" s="173" t="s">
        <v>123</v>
      </c>
      <c r="E158" s="174" t="s">
        <v>230</v>
      </c>
      <c r="F158" s="175" t="s">
        <v>231</v>
      </c>
      <c r="G158" s="176" t="s">
        <v>197</v>
      </c>
      <c r="H158" s="177">
        <v>1</v>
      </c>
      <c r="I158" s="178"/>
      <c r="J158" s="179">
        <f>ROUND(I158*H158,2)</f>
        <v>0</v>
      </c>
      <c r="K158" s="175" t="s">
        <v>127</v>
      </c>
      <c r="L158" s="39"/>
      <c r="M158" s="180" t="s">
        <v>19</v>
      </c>
      <c r="N158" s="181" t="s">
        <v>46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128</v>
      </c>
      <c r="AT158" s="184" t="s">
        <v>123</v>
      </c>
      <c r="AU158" s="184" t="s">
        <v>85</v>
      </c>
      <c r="AY158" s="17" t="s">
        <v>121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83</v>
      </c>
      <c r="BK158" s="185">
        <f>ROUND(I158*H158,2)</f>
        <v>0</v>
      </c>
      <c r="BL158" s="17" t="s">
        <v>128</v>
      </c>
      <c r="BM158" s="184" t="s">
        <v>232</v>
      </c>
    </row>
    <row r="159" spans="1:65" s="2" customFormat="1" ht="11.25">
      <c r="A159" s="34"/>
      <c r="B159" s="35"/>
      <c r="C159" s="36"/>
      <c r="D159" s="186" t="s">
        <v>130</v>
      </c>
      <c r="E159" s="36"/>
      <c r="F159" s="187" t="s">
        <v>233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130</v>
      </c>
      <c r="AU159" s="17" t="s">
        <v>85</v>
      </c>
    </row>
    <row r="160" spans="1:65" s="13" customFormat="1" ht="11.25">
      <c r="B160" s="191"/>
      <c r="C160" s="192"/>
      <c r="D160" s="193" t="s">
        <v>132</v>
      </c>
      <c r="E160" s="194" t="s">
        <v>19</v>
      </c>
      <c r="F160" s="195" t="s">
        <v>234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132</v>
      </c>
      <c r="AU160" s="201" t="s">
        <v>85</v>
      </c>
      <c r="AV160" s="13" t="s">
        <v>83</v>
      </c>
      <c r="AW160" s="13" t="s">
        <v>36</v>
      </c>
      <c r="AX160" s="13" t="s">
        <v>75</v>
      </c>
      <c r="AY160" s="201" t="s">
        <v>121</v>
      </c>
    </row>
    <row r="161" spans="1:65" s="14" customFormat="1" ht="11.25">
      <c r="B161" s="202"/>
      <c r="C161" s="203"/>
      <c r="D161" s="193" t="s">
        <v>132</v>
      </c>
      <c r="E161" s="204" t="s">
        <v>19</v>
      </c>
      <c r="F161" s="205" t="s">
        <v>235</v>
      </c>
      <c r="G161" s="203"/>
      <c r="H161" s="206">
        <v>1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132</v>
      </c>
      <c r="AU161" s="212" t="s">
        <v>85</v>
      </c>
      <c r="AV161" s="14" t="s">
        <v>85</v>
      </c>
      <c r="AW161" s="14" t="s">
        <v>36</v>
      </c>
      <c r="AX161" s="14" t="s">
        <v>83</v>
      </c>
      <c r="AY161" s="212" t="s">
        <v>121</v>
      </c>
    </row>
    <row r="162" spans="1:65" s="2" customFormat="1" ht="24.2" customHeight="1">
      <c r="A162" s="34"/>
      <c r="B162" s="35"/>
      <c r="C162" s="173" t="s">
        <v>236</v>
      </c>
      <c r="D162" s="173" t="s">
        <v>123</v>
      </c>
      <c r="E162" s="174" t="s">
        <v>237</v>
      </c>
      <c r="F162" s="175" t="s">
        <v>238</v>
      </c>
      <c r="G162" s="176" t="s">
        <v>197</v>
      </c>
      <c r="H162" s="177">
        <v>1.5</v>
      </c>
      <c r="I162" s="178"/>
      <c r="J162" s="179">
        <f>ROUND(I162*H162,2)</f>
        <v>0</v>
      </c>
      <c r="K162" s="175" t="s">
        <v>127</v>
      </c>
      <c r="L162" s="39"/>
      <c r="M162" s="180" t="s">
        <v>19</v>
      </c>
      <c r="N162" s="181" t="s">
        <v>46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128</v>
      </c>
      <c r="AT162" s="184" t="s">
        <v>123</v>
      </c>
      <c r="AU162" s="184" t="s">
        <v>85</v>
      </c>
      <c r="AY162" s="17" t="s">
        <v>121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83</v>
      </c>
      <c r="BK162" s="185">
        <f>ROUND(I162*H162,2)</f>
        <v>0</v>
      </c>
      <c r="BL162" s="17" t="s">
        <v>128</v>
      </c>
      <c r="BM162" s="184" t="s">
        <v>239</v>
      </c>
    </row>
    <row r="163" spans="1:65" s="2" customFormat="1" ht="11.25">
      <c r="A163" s="34"/>
      <c r="B163" s="35"/>
      <c r="C163" s="36"/>
      <c r="D163" s="186" t="s">
        <v>130</v>
      </c>
      <c r="E163" s="36"/>
      <c r="F163" s="187" t="s">
        <v>240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85</v>
      </c>
    </row>
    <row r="164" spans="1:65" s="13" customFormat="1" ht="11.25">
      <c r="B164" s="191"/>
      <c r="C164" s="192"/>
      <c r="D164" s="193" t="s">
        <v>132</v>
      </c>
      <c r="E164" s="194" t="s">
        <v>19</v>
      </c>
      <c r="F164" s="195" t="s">
        <v>241</v>
      </c>
      <c r="G164" s="192"/>
      <c r="H164" s="194" t="s">
        <v>19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132</v>
      </c>
      <c r="AU164" s="201" t="s">
        <v>85</v>
      </c>
      <c r="AV164" s="13" t="s">
        <v>83</v>
      </c>
      <c r="AW164" s="13" t="s">
        <v>36</v>
      </c>
      <c r="AX164" s="13" t="s">
        <v>75</v>
      </c>
      <c r="AY164" s="201" t="s">
        <v>121</v>
      </c>
    </row>
    <row r="165" spans="1:65" s="14" customFormat="1" ht="11.25">
      <c r="B165" s="202"/>
      <c r="C165" s="203"/>
      <c r="D165" s="193" t="s">
        <v>132</v>
      </c>
      <c r="E165" s="204" t="s">
        <v>19</v>
      </c>
      <c r="F165" s="205" t="s">
        <v>242</v>
      </c>
      <c r="G165" s="203"/>
      <c r="H165" s="206">
        <v>1.5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132</v>
      </c>
      <c r="AU165" s="212" t="s">
        <v>85</v>
      </c>
      <c r="AV165" s="14" t="s">
        <v>85</v>
      </c>
      <c r="AW165" s="14" t="s">
        <v>36</v>
      </c>
      <c r="AX165" s="14" t="s">
        <v>83</v>
      </c>
      <c r="AY165" s="212" t="s">
        <v>121</v>
      </c>
    </row>
    <row r="166" spans="1:65" s="2" customFormat="1" ht="24.2" customHeight="1">
      <c r="A166" s="34"/>
      <c r="B166" s="35"/>
      <c r="C166" s="173" t="s">
        <v>243</v>
      </c>
      <c r="D166" s="173" t="s">
        <v>123</v>
      </c>
      <c r="E166" s="174" t="s">
        <v>244</v>
      </c>
      <c r="F166" s="175" t="s">
        <v>245</v>
      </c>
      <c r="G166" s="176" t="s">
        <v>197</v>
      </c>
      <c r="H166" s="177">
        <v>33</v>
      </c>
      <c r="I166" s="178"/>
      <c r="J166" s="179">
        <f>ROUND(I166*H166,2)</f>
        <v>0</v>
      </c>
      <c r="K166" s="175" t="s">
        <v>127</v>
      </c>
      <c r="L166" s="39"/>
      <c r="M166" s="180" t="s">
        <v>19</v>
      </c>
      <c r="N166" s="181" t="s">
        <v>46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128</v>
      </c>
      <c r="AT166" s="184" t="s">
        <v>123</v>
      </c>
      <c r="AU166" s="184" t="s">
        <v>85</v>
      </c>
      <c r="AY166" s="17" t="s">
        <v>121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83</v>
      </c>
      <c r="BK166" s="185">
        <f>ROUND(I166*H166,2)</f>
        <v>0</v>
      </c>
      <c r="BL166" s="17" t="s">
        <v>128</v>
      </c>
      <c r="BM166" s="184" t="s">
        <v>246</v>
      </c>
    </row>
    <row r="167" spans="1:65" s="2" customFormat="1" ht="11.25">
      <c r="A167" s="34"/>
      <c r="B167" s="35"/>
      <c r="C167" s="36"/>
      <c r="D167" s="186" t="s">
        <v>130</v>
      </c>
      <c r="E167" s="36"/>
      <c r="F167" s="187" t="s">
        <v>247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130</v>
      </c>
      <c r="AU167" s="17" t="s">
        <v>85</v>
      </c>
    </row>
    <row r="168" spans="1:65" s="13" customFormat="1" ht="11.25">
      <c r="B168" s="191"/>
      <c r="C168" s="192"/>
      <c r="D168" s="193" t="s">
        <v>132</v>
      </c>
      <c r="E168" s="194" t="s">
        <v>19</v>
      </c>
      <c r="F168" s="195" t="s">
        <v>248</v>
      </c>
      <c r="G168" s="192"/>
      <c r="H168" s="194" t="s">
        <v>19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132</v>
      </c>
      <c r="AU168" s="201" t="s">
        <v>85</v>
      </c>
      <c r="AV168" s="13" t="s">
        <v>83</v>
      </c>
      <c r="AW168" s="13" t="s">
        <v>36</v>
      </c>
      <c r="AX168" s="13" t="s">
        <v>75</v>
      </c>
      <c r="AY168" s="201" t="s">
        <v>121</v>
      </c>
    </row>
    <row r="169" spans="1:65" s="14" customFormat="1" ht="11.25">
      <c r="B169" s="202"/>
      <c r="C169" s="203"/>
      <c r="D169" s="193" t="s">
        <v>132</v>
      </c>
      <c r="E169" s="204" t="s">
        <v>19</v>
      </c>
      <c r="F169" s="205" t="s">
        <v>249</v>
      </c>
      <c r="G169" s="203"/>
      <c r="H169" s="206">
        <v>33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132</v>
      </c>
      <c r="AU169" s="212" t="s">
        <v>85</v>
      </c>
      <c r="AV169" s="14" t="s">
        <v>85</v>
      </c>
      <c r="AW169" s="14" t="s">
        <v>36</v>
      </c>
      <c r="AX169" s="14" t="s">
        <v>83</v>
      </c>
      <c r="AY169" s="212" t="s">
        <v>121</v>
      </c>
    </row>
    <row r="170" spans="1:65" s="2" customFormat="1" ht="21.75" customHeight="1">
      <c r="A170" s="34"/>
      <c r="B170" s="35"/>
      <c r="C170" s="173" t="s">
        <v>250</v>
      </c>
      <c r="D170" s="173" t="s">
        <v>123</v>
      </c>
      <c r="E170" s="174" t="s">
        <v>251</v>
      </c>
      <c r="F170" s="175" t="s">
        <v>252</v>
      </c>
      <c r="G170" s="176" t="s">
        <v>126</v>
      </c>
      <c r="H170" s="177">
        <v>69</v>
      </c>
      <c r="I170" s="178"/>
      <c r="J170" s="179">
        <f>ROUND(I170*H170,2)</f>
        <v>0</v>
      </c>
      <c r="K170" s="175" t="s">
        <v>127</v>
      </c>
      <c r="L170" s="39"/>
      <c r="M170" s="180" t="s">
        <v>19</v>
      </c>
      <c r="N170" s="181" t="s">
        <v>46</v>
      </c>
      <c r="O170" s="64"/>
      <c r="P170" s="182">
        <f>O170*H170</f>
        <v>0</v>
      </c>
      <c r="Q170" s="182">
        <v>8.4000000000000003E-4</v>
      </c>
      <c r="R170" s="182">
        <f>Q170*H170</f>
        <v>5.7960000000000005E-2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128</v>
      </c>
      <c r="AT170" s="184" t="s">
        <v>123</v>
      </c>
      <c r="AU170" s="184" t="s">
        <v>85</v>
      </c>
      <c r="AY170" s="17" t="s">
        <v>121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83</v>
      </c>
      <c r="BK170" s="185">
        <f>ROUND(I170*H170,2)</f>
        <v>0</v>
      </c>
      <c r="BL170" s="17" t="s">
        <v>128</v>
      </c>
      <c r="BM170" s="184" t="s">
        <v>253</v>
      </c>
    </row>
    <row r="171" spans="1:65" s="2" customFormat="1" ht="11.25">
      <c r="A171" s="34"/>
      <c r="B171" s="35"/>
      <c r="C171" s="36"/>
      <c r="D171" s="186" t="s">
        <v>130</v>
      </c>
      <c r="E171" s="36"/>
      <c r="F171" s="187" t="s">
        <v>254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130</v>
      </c>
      <c r="AU171" s="17" t="s">
        <v>85</v>
      </c>
    </row>
    <row r="172" spans="1:65" s="13" customFormat="1" ht="11.25">
      <c r="B172" s="191"/>
      <c r="C172" s="192"/>
      <c r="D172" s="193" t="s">
        <v>132</v>
      </c>
      <c r="E172" s="194" t="s">
        <v>19</v>
      </c>
      <c r="F172" s="195" t="s">
        <v>248</v>
      </c>
      <c r="G172" s="192"/>
      <c r="H172" s="194" t="s">
        <v>19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132</v>
      </c>
      <c r="AU172" s="201" t="s">
        <v>85</v>
      </c>
      <c r="AV172" s="13" t="s">
        <v>83</v>
      </c>
      <c r="AW172" s="13" t="s">
        <v>36</v>
      </c>
      <c r="AX172" s="13" t="s">
        <v>75</v>
      </c>
      <c r="AY172" s="201" t="s">
        <v>121</v>
      </c>
    </row>
    <row r="173" spans="1:65" s="14" customFormat="1" ht="11.25">
      <c r="B173" s="202"/>
      <c r="C173" s="203"/>
      <c r="D173" s="193" t="s">
        <v>132</v>
      </c>
      <c r="E173" s="204" t="s">
        <v>19</v>
      </c>
      <c r="F173" s="205" t="s">
        <v>255</v>
      </c>
      <c r="G173" s="203"/>
      <c r="H173" s="206">
        <v>66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132</v>
      </c>
      <c r="AU173" s="212" t="s">
        <v>85</v>
      </c>
      <c r="AV173" s="14" t="s">
        <v>85</v>
      </c>
      <c r="AW173" s="14" t="s">
        <v>36</v>
      </c>
      <c r="AX173" s="14" t="s">
        <v>75</v>
      </c>
      <c r="AY173" s="212" t="s">
        <v>121</v>
      </c>
    </row>
    <row r="174" spans="1:65" s="13" customFormat="1" ht="11.25">
      <c r="B174" s="191"/>
      <c r="C174" s="192"/>
      <c r="D174" s="193" t="s">
        <v>132</v>
      </c>
      <c r="E174" s="194" t="s">
        <v>19</v>
      </c>
      <c r="F174" s="195" t="s">
        <v>241</v>
      </c>
      <c r="G174" s="192"/>
      <c r="H174" s="194" t="s">
        <v>19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132</v>
      </c>
      <c r="AU174" s="201" t="s">
        <v>85</v>
      </c>
      <c r="AV174" s="13" t="s">
        <v>83</v>
      </c>
      <c r="AW174" s="13" t="s">
        <v>36</v>
      </c>
      <c r="AX174" s="13" t="s">
        <v>75</v>
      </c>
      <c r="AY174" s="201" t="s">
        <v>121</v>
      </c>
    </row>
    <row r="175" spans="1:65" s="14" customFormat="1" ht="11.25">
      <c r="B175" s="202"/>
      <c r="C175" s="203"/>
      <c r="D175" s="193" t="s">
        <v>132</v>
      </c>
      <c r="E175" s="204" t="s">
        <v>19</v>
      </c>
      <c r="F175" s="205" t="s">
        <v>256</v>
      </c>
      <c r="G175" s="203"/>
      <c r="H175" s="206">
        <v>3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132</v>
      </c>
      <c r="AU175" s="212" t="s">
        <v>85</v>
      </c>
      <c r="AV175" s="14" t="s">
        <v>85</v>
      </c>
      <c r="AW175" s="14" t="s">
        <v>36</v>
      </c>
      <c r="AX175" s="14" t="s">
        <v>75</v>
      </c>
      <c r="AY175" s="212" t="s">
        <v>121</v>
      </c>
    </row>
    <row r="176" spans="1:65" s="15" customFormat="1" ht="11.25">
      <c r="B176" s="213"/>
      <c r="C176" s="214"/>
      <c r="D176" s="193" t="s">
        <v>132</v>
      </c>
      <c r="E176" s="215" t="s">
        <v>19</v>
      </c>
      <c r="F176" s="216" t="s">
        <v>137</v>
      </c>
      <c r="G176" s="214"/>
      <c r="H176" s="217">
        <v>69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132</v>
      </c>
      <c r="AU176" s="223" t="s">
        <v>85</v>
      </c>
      <c r="AV176" s="15" t="s">
        <v>128</v>
      </c>
      <c r="AW176" s="15" t="s">
        <v>36</v>
      </c>
      <c r="AX176" s="15" t="s">
        <v>83</v>
      </c>
      <c r="AY176" s="223" t="s">
        <v>121</v>
      </c>
    </row>
    <row r="177" spans="1:65" s="2" customFormat="1" ht="24.2" customHeight="1">
      <c r="A177" s="34"/>
      <c r="B177" s="35"/>
      <c r="C177" s="173" t="s">
        <v>257</v>
      </c>
      <c r="D177" s="173" t="s">
        <v>123</v>
      </c>
      <c r="E177" s="174" t="s">
        <v>258</v>
      </c>
      <c r="F177" s="175" t="s">
        <v>259</v>
      </c>
      <c r="G177" s="176" t="s">
        <v>126</v>
      </c>
      <c r="H177" s="177">
        <v>69</v>
      </c>
      <c r="I177" s="178"/>
      <c r="J177" s="179">
        <f>ROUND(I177*H177,2)</f>
        <v>0</v>
      </c>
      <c r="K177" s="175" t="s">
        <v>127</v>
      </c>
      <c r="L177" s="39"/>
      <c r="M177" s="180" t="s">
        <v>19</v>
      </c>
      <c r="N177" s="181" t="s">
        <v>46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128</v>
      </c>
      <c r="AT177" s="184" t="s">
        <v>123</v>
      </c>
      <c r="AU177" s="184" t="s">
        <v>85</v>
      </c>
      <c r="AY177" s="17" t="s">
        <v>121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83</v>
      </c>
      <c r="BK177" s="185">
        <f>ROUND(I177*H177,2)</f>
        <v>0</v>
      </c>
      <c r="BL177" s="17" t="s">
        <v>128</v>
      </c>
      <c r="BM177" s="184" t="s">
        <v>260</v>
      </c>
    </row>
    <row r="178" spans="1:65" s="2" customFormat="1" ht="11.25">
      <c r="A178" s="34"/>
      <c r="B178" s="35"/>
      <c r="C178" s="36"/>
      <c r="D178" s="186" t="s">
        <v>130</v>
      </c>
      <c r="E178" s="36"/>
      <c r="F178" s="187" t="s">
        <v>261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130</v>
      </c>
      <c r="AU178" s="17" t="s">
        <v>85</v>
      </c>
    </row>
    <row r="179" spans="1:65" s="14" customFormat="1" ht="11.25">
      <c r="B179" s="202"/>
      <c r="C179" s="203"/>
      <c r="D179" s="193" t="s">
        <v>132</v>
      </c>
      <c r="E179" s="204" t="s">
        <v>19</v>
      </c>
      <c r="F179" s="205" t="s">
        <v>262</v>
      </c>
      <c r="G179" s="203"/>
      <c r="H179" s="206">
        <v>69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132</v>
      </c>
      <c r="AU179" s="212" t="s">
        <v>85</v>
      </c>
      <c r="AV179" s="14" t="s">
        <v>85</v>
      </c>
      <c r="AW179" s="14" t="s">
        <v>36</v>
      </c>
      <c r="AX179" s="14" t="s">
        <v>83</v>
      </c>
      <c r="AY179" s="212" t="s">
        <v>121</v>
      </c>
    </row>
    <row r="180" spans="1:65" s="2" customFormat="1" ht="37.9" customHeight="1">
      <c r="A180" s="34"/>
      <c r="B180" s="35"/>
      <c r="C180" s="173" t="s">
        <v>7</v>
      </c>
      <c r="D180" s="173" t="s">
        <v>123</v>
      </c>
      <c r="E180" s="174" t="s">
        <v>263</v>
      </c>
      <c r="F180" s="175" t="s">
        <v>264</v>
      </c>
      <c r="G180" s="176" t="s">
        <v>197</v>
      </c>
      <c r="H180" s="177">
        <v>261.69</v>
      </c>
      <c r="I180" s="178"/>
      <c r="J180" s="179">
        <f>ROUND(I180*H180,2)</f>
        <v>0</v>
      </c>
      <c r="K180" s="175" t="s">
        <v>127</v>
      </c>
      <c r="L180" s="39"/>
      <c r="M180" s="180" t="s">
        <v>19</v>
      </c>
      <c r="N180" s="181" t="s">
        <v>46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128</v>
      </c>
      <c r="AT180" s="184" t="s">
        <v>123</v>
      </c>
      <c r="AU180" s="184" t="s">
        <v>85</v>
      </c>
      <c r="AY180" s="17" t="s">
        <v>121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83</v>
      </c>
      <c r="BK180" s="185">
        <f>ROUND(I180*H180,2)</f>
        <v>0</v>
      </c>
      <c r="BL180" s="17" t="s">
        <v>128</v>
      </c>
      <c r="BM180" s="184" t="s">
        <v>265</v>
      </c>
    </row>
    <row r="181" spans="1:65" s="2" customFormat="1" ht="11.25">
      <c r="A181" s="34"/>
      <c r="B181" s="35"/>
      <c r="C181" s="36"/>
      <c r="D181" s="186" t="s">
        <v>130</v>
      </c>
      <c r="E181" s="36"/>
      <c r="F181" s="187" t="s">
        <v>266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130</v>
      </c>
      <c r="AU181" s="17" t="s">
        <v>85</v>
      </c>
    </row>
    <row r="182" spans="1:65" s="14" customFormat="1" ht="11.25">
      <c r="B182" s="202"/>
      <c r="C182" s="203"/>
      <c r="D182" s="193" t="s">
        <v>132</v>
      </c>
      <c r="E182" s="204" t="s">
        <v>19</v>
      </c>
      <c r="F182" s="205" t="s">
        <v>267</v>
      </c>
      <c r="G182" s="203"/>
      <c r="H182" s="206">
        <v>261.69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132</v>
      </c>
      <c r="AU182" s="212" t="s">
        <v>85</v>
      </c>
      <c r="AV182" s="14" t="s">
        <v>85</v>
      </c>
      <c r="AW182" s="14" t="s">
        <v>36</v>
      </c>
      <c r="AX182" s="14" t="s">
        <v>83</v>
      </c>
      <c r="AY182" s="212" t="s">
        <v>121</v>
      </c>
    </row>
    <row r="183" spans="1:65" s="2" customFormat="1" ht="24.2" customHeight="1">
      <c r="A183" s="34"/>
      <c r="B183" s="35"/>
      <c r="C183" s="173" t="s">
        <v>268</v>
      </c>
      <c r="D183" s="173" t="s">
        <v>123</v>
      </c>
      <c r="E183" s="174" t="s">
        <v>269</v>
      </c>
      <c r="F183" s="175" t="s">
        <v>270</v>
      </c>
      <c r="G183" s="176" t="s">
        <v>271</v>
      </c>
      <c r="H183" s="177">
        <v>444.87299999999999</v>
      </c>
      <c r="I183" s="178"/>
      <c r="J183" s="179">
        <f>ROUND(I183*H183,2)</f>
        <v>0</v>
      </c>
      <c r="K183" s="175" t="s">
        <v>127</v>
      </c>
      <c r="L183" s="39"/>
      <c r="M183" s="180" t="s">
        <v>19</v>
      </c>
      <c r="N183" s="181" t="s">
        <v>46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128</v>
      </c>
      <c r="AT183" s="184" t="s">
        <v>123</v>
      </c>
      <c r="AU183" s="184" t="s">
        <v>85</v>
      </c>
      <c r="AY183" s="17" t="s">
        <v>121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83</v>
      </c>
      <c r="BK183" s="185">
        <f>ROUND(I183*H183,2)</f>
        <v>0</v>
      </c>
      <c r="BL183" s="17" t="s">
        <v>128</v>
      </c>
      <c r="BM183" s="184" t="s">
        <v>272</v>
      </c>
    </row>
    <row r="184" spans="1:65" s="2" customFormat="1" ht="11.25">
      <c r="A184" s="34"/>
      <c r="B184" s="35"/>
      <c r="C184" s="36"/>
      <c r="D184" s="186" t="s">
        <v>130</v>
      </c>
      <c r="E184" s="36"/>
      <c r="F184" s="187" t="s">
        <v>273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130</v>
      </c>
      <c r="AU184" s="17" t="s">
        <v>85</v>
      </c>
    </row>
    <row r="185" spans="1:65" s="14" customFormat="1" ht="11.25">
      <c r="B185" s="202"/>
      <c r="C185" s="203"/>
      <c r="D185" s="193" t="s">
        <v>132</v>
      </c>
      <c r="E185" s="203"/>
      <c r="F185" s="205" t="s">
        <v>274</v>
      </c>
      <c r="G185" s="203"/>
      <c r="H185" s="206">
        <v>444.87299999999999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132</v>
      </c>
      <c r="AU185" s="212" t="s">
        <v>85</v>
      </c>
      <c r="AV185" s="14" t="s">
        <v>85</v>
      </c>
      <c r="AW185" s="14" t="s">
        <v>4</v>
      </c>
      <c r="AX185" s="14" t="s">
        <v>83</v>
      </c>
      <c r="AY185" s="212" t="s">
        <v>121</v>
      </c>
    </row>
    <row r="186" spans="1:65" s="2" customFormat="1" ht="24.2" customHeight="1">
      <c r="A186" s="34"/>
      <c r="B186" s="35"/>
      <c r="C186" s="173" t="s">
        <v>275</v>
      </c>
      <c r="D186" s="173" t="s">
        <v>123</v>
      </c>
      <c r="E186" s="174" t="s">
        <v>276</v>
      </c>
      <c r="F186" s="175" t="s">
        <v>277</v>
      </c>
      <c r="G186" s="176" t="s">
        <v>197</v>
      </c>
      <c r="H186" s="177">
        <v>25.3</v>
      </c>
      <c r="I186" s="178"/>
      <c r="J186" s="179">
        <f>ROUND(I186*H186,2)</f>
        <v>0</v>
      </c>
      <c r="K186" s="175" t="s">
        <v>127</v>
      </c>
      <c r="L186" s="39"/>
      <c r="M186" s="180" t="s">
        <v>19</v>
      </c>
      <c r="N186" s="181" t="s">
        <v>46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128</v>
      </c>
      <c r="AT186" s="184" t="s">
        <v>123</v>
      </c>
      <c r="AU186" s="184" t="s">
        <v>85</v>
      </c>
      <c r="AY186" s="17" t="s">
        <v>121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83</v>
      </c>
      <c r="BK186" s="185">
        <f>ROUND(I186*H186,2)</f>
        <v>0</v>
      </c>
      <c r="BL186" s="17" t="s">
        <v>128</v>
      </c>
      <c r="BM186" s="184" t="s">
        <v>278</v>
      </c>
    </row>
    <row r="187" spans="1:65" s="2" customFormat="1" ht="11.25">
      <c r="A187" s="34"/>
      <c r="B187" s="35"/>
      <c r="C187" s="36"/>
      <c r="D187" s="186" t="s">
        <v>130</v>
      </c>
      <c r="E187" s="36"/>
      <c r="F187" s="187" t="s">
        <v>279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130</v>
      </c>
      <c r="AU187" s="17" t="s">
        <v>85</v>
      </c>
    </row>
    <row r="188" spans="1:65" s="13" customFormat="1" ht="11.25">
      <c r="B188" s="191"/>
      <c r="C188" s="192"/>
      <c r="D188" s="193" t="s">
        <v>132</v>
      </c>
      <c r="E188" s="194" t="s">
        <v>19</v>
      </c>
      <c r="F188" s="195" t="s">
        <v>248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132</v>
      </c>
      <c r="AU188" s="201" t="s">
        <v>85</v>
      </c>
      <c r="AV188" s="13" t="s">
        <v>83</v>
      </c>
      <c r="AW188" s="13" t="s">
        <v>36</v>
      </c>
      <c r="AX188" s="13" t="s">
        <v>75</v>
      </c>
      <c r="AY188" s="201" t="s">
        <v>121</v>
      </c>
    </row>
    <row r="189" spans="1:65" s="14" customFormat="1" ht="11.25">
      <c r="B189" s="202"/>
      <c r="C189" s="203"/>
      <c r="D189" s="193" t="s">
        <v>132</v>
      </c>
      <c r="E189" s="204" t="s">
        <v>19</v>
      </c>
      <c r="F189" s="205" t="s">
        <v>280</v>
      </c>
      <c r="G189" s="203"/>
      <c r="H189" s="206">
        <v>24.2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132</v>
      </c>
      <c r="AU189" s="212" t="s">
        <v>85</v>
      </c>
      <c r="AV189" s="14" t="s">
        <v>85</v>
      </c>
      <c r="AW189" s="14" t="s">
        <v>36</v>
      </c>
      <c r="AX189" s="14" t="s">
        <v>75</v>
      </c>
      <c r="AY189" s="212" t="s">
        <v>121</v>
      </c>
    </row>
    <row r="190" spans="1:65" s="13" customFormat="1" ht="11.25">
      <c r="B190" s="191"/>
      <c r="C190" s="192"/>
      <c r="D190" s="193" t="s">
        <v>132</v>
      </c>
      <c r="E190" s="194" t="s">
        <v>19</v>
      </c>
      <c r="F190" s="195" t="s">
        <v>241</v>
      </c>
      <c r="G190" s="192"/>
      <c r="H190" s="194" t="s">
        <v>19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132</v>
      </c>
      <c r="AU190" s="201" t="s">
        <v>85</v>
      </c>
      <c r="AV190" s="13" t="s">
        <v>83</v>
      </c>
      <c r="AW190" s="13" t="s">
        <v>36</v>
      </c>
      <c r="AX190" s="13" t="s">
        <v>75</v>
      </c>
      <c r="AY190" s="201" t="s">
        <v>121</v>
      </c>
    </row>
    <row r="191" spans="1:65" s="14" customFormat="1" ht="11.25">
      <c r="B191" s="202"/>
      <c r="C191" s="203"/>
      <c r="D191" s="193" t="s">
        <v>132</v>
      </c>
      <c r="E191" s="204" t="s">
        <v>19</v>
      </c>
      <c r="F191" s="205" t="s">
        <v>281</v>
      </c>
      <c r="G191" s="203"/>
      <c r="H191" s="206">
        <v>1.1000000000000001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132</v>
      </c>
      <c r="AU191" s="212" t="s">
        <v>85</v>
      </c>
      <c r="AV191" s="14" t="s">
        <v>85</v>
      </c>
      <c r="AW191" s="14" t="s">
        <v>36</v>
      </c>
      <c r="AX191" s="14" t="s">
        <v>75</v>
      </c>
      <c r="AY191" s="212" t="s">
        <v>121</v>
      </c>
    </row>
    <row r="192" spans="1:65" s="15" customFormat="1" ht="11.25">
      <c r="B192" s="213"/>
      <c r="C192" s="214"/>
      <c r="D192" s="193" t="s">
        <v>132</v>
      </c>
      <c r="E192" s="215" t="s">
        <v>19</v>
      </c>
      <c r="F192" s="216" t="s">
        <v>137</v>
      </c>
      <c r="G192" s="214"/>
      <c r="H192" s="217">
        <v>25.3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132</v>
      </c>
      <c r="AU192" s="223" t="s">
        <v>85</v>
      </c>
      <c r="AV192" s="15" t="s">
        <v>128</v>
      </c>
      <c r="AW192" s="15" t="s">
        <v>36</v>
      </c>
      <c r="AX192" s="15" t="s">
        <v>83</v>
      </c>
      <c r="AY192" s="223" t="s">
        <v>121</v>
      </c>
    </row>
    <row r="193" spans="1:65" s="2" customFormat="1" ht="37.9" customHeight="1">
      <c r="A193" s="34"/>
      <c r="B193" s="35"/>
      <c r="C193" s="173" t="s">
        <v>282</v>
      </c>
      <c r="D193" s="173" t="s">
        <v>123</v>
      </c>
      <c r="E193" s="174" t="s">
        <v>283</v>
      </c>
      <c r="F193" s="175" t="s">
        <v>284</v>
      </c>
      <c r="G193" s="176" t="s">
        <v>197</v>
      </c>
      <c r="H193" s="177">
        <v>6.9</v>
      </c>
      <c r="I193" s="178"/>
      <c r="J193" s="179">
        <f>ROUND(I193*H193,2)</f>
        <v>0</v>
      </c>
      <c r="K193" s="175" t="s">
        <v>127</v>
      </c>
      <c r="L193" s="39"/>
      <c r="M193" s="180" t="s">
        <v>19</v>
      </c>
      <c r="N193" s="181" t="s">
        <v>46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128</v>
      </c>
      <c r="AT193" s="184" t="s">
        <v>123</v>
      </c>
      <c r="AU193" s="184" t="s">
        <v>85</v>
      </c>
      <c r="AY193" s="17" t="s">
        <v>121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83</v>
      </c>
      <c r="BK193" s="185">
        <f>ROUND(I193*H193,2)</f>
        <v>0</v>
      </c>
      <c r="BL193" s="17" t="s">
        <v>128</v>
      </c>
      <c r="BM193" s="184" t="s">
        <v>285</v>
      </c>
    </row>
    <row r="194" spans="1:65" s="2" customFormat="1" ht="11.25">
      <c r="A194" s="34"/>
      <c r="B194" s="35"/>
      <c r="C194" s="36"/>
      <c r="D194" s="186" t="s">
        <v>130</v>
      </c>
      <c r="E194" s="36"/>
      <c r="F194" s="187" t="s">
        <v>286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130</v>
      </c>
      <c r="AU194" s="17" t="s">
        <v>85</v>
      </c>
    </row>
    <row r="195" spans="1:65" s="13" customFormat="1" ht="11.25">
      <c r="B195" s="191"/>
      <c r="C195" s="192"/>
      <c r="D195" s="193" t="s">
        <v>132</v>
      </c>
      <c r="E195" s="194" t="s">
        <v>19</v>
      </c>
      <c r="F195" s="195" t="s">
        <v>248</v>
      </c>
      <c r="G195" s="192"/>
      <c r="H195" s="194" t="s">
        <v>19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132</v>
      </c>
      <c r="AU195" s="201" t="s">
        <v>85</v>
      </c>
      <c r="AV195" s="13" t="s">
        <v>83</v>
      </c>
      <c r="AW195" s="13" t="s">
        <v>36</v>
      </c>
      <c r="AX195" s="13" t="s">
        <v>75</v>
      </c>
      <c r="AY195" s="201" t="s">
        <v>121</v>
      </c>
    </row>
    <row r="196" spans="1:65" s="14" customFormat="1" ht="11.25">
      <c r="B196" s="202"/>
      <c r="C196" s="203"/>
      <c r="D196" s="193" t="s">
        <v>132</v>
      </c>
      <c r="E196" s="204" t="s">
        <v>19</v>
      </c>
      <c r="F196" s="205" t="s">
        <v>287</v>
      </c>
      <c r="G196" s="203"/>
      <c r="H196" s="206">
        <v>6.6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132</v>
      </c>
      <c r="AU196" s="212" t="s">
        <v>85</v>
      </c>
      <c r="AV196" s="14" t="s">
        <v>85</v>
      </c>
      <c r="AW196" s="14" t="s">
        <v>36</v>
      </c>
      <c r="AX196" s="14" t="s">
        <v>75</v>
      </c>
      <c r="AY196" s="212" t="s">
        <v>121</v>
      </c>
    </row>
    <row r="197" spans="1:65" s="13" customFormat="1" ht="11.25">
      <c r="B197" s="191"/>
      <c r="C197" s="192"/>
      <c r="D197" s="193" t="s">
        <v>132</v>
      </c>
      <c r="E197" s="194" t="s">
        <v>19</v>
      </c>
      <c r="F197" s="195" t="s">
        <v>241</v>
      </c>
      <c r="G197" s="192"/>
      <c r="H197" s="194" t="s">
        <v>19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132</v>
      </c>
      <c r="AU197" s="201" t="s">
        <v>85</v>
      </c>
      <c r="AV197" s="13" t="s">
        <v>83</v>
      </c>
      <c r="AW197" s="13" t="s">
        <v>36</v>
      </c>
      <c r="AX197" s="13" t="s">
        <v>75</v>
      </c>
      <c r="AY197" s="201" t="s">
        <v>121</v>
      </c>
    </row>
    <row r="198" spans="1:65" s="14" customFormat="1" ht="11.25">
      <c r="B198" s="202"/>
      <c r="C198" s="203"/>
      <c r="D198" s="193" t="s">
        <v>132</v>
      </c>
      <c r="E198" s="204" t="s">
        <v>19</v>
      </c>
      <c r="F198" s="205" t="s">
        <v>288</v>
      </c>
      <c r="G198" s="203"/>
      <c r="H198" s="206">
        <v>0.3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132</v>
      </c>
      <c r="AU198" s="212" t="s">
        <v>85</v>
      </c>
      <c r="AV198" s="14" t="s">
        <v>85</v>
      </c>
      <c r="AW198" s="14" t="s">
        <v>36</v>
      </c>
      <c r="AX198" s="14" t="s">
        <v>75</v>
      </c>
      <c r="AY198" s="212" t="s">
        <v>121</v>
      </c>
    </row>
    <row r="199" spans="1:65" s="15" customFormat="1" ht="11.25">
      <c r="B199" s="213"/>
      <c r="C199" s="214"/>
      <c r="D199" s="193" t="s">
        <v>132</v>
      </c>
      <c r="E199" s="215" t="s">
        <v>19</v>
      </c>
      <c r="F199" s="216" t="s">
        <v>137</v>
      </c>
      <c r="G199" s="214"/>
      <c r="H199" s="217">
        <v>6.9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132</v>
      </c>
      <c r="AU199" s="223" t="s">
        <v>85</v>
      </c>
      <c r="AV199" s="15" t="s">
        <v>128</v>
      </c>
      <c r="AW199" s="15" t="s">
        <v>36</v>
      </c>
      <c r="AX199" s="15" t="s">
        <v>83</v>
      </c>
      <c r="AY199" s="223" t="s">
        <v>121</v>
      </c>
    </row>
    <row r="200" spans="1:65" s="2" customFormat="1" ht="16.5" customHeight="1">
      <c r="A200" s="34"/>
      <c r="B200" s="35"/>
      <c r="C200" s="224" t="s">
        <v>289</v>
      </c>
      <c r="D200" s="224" t="s">
        <v>290</v>
      </c>
      <c r="E200" s="225" t="s">
        <v>291</v>
      </c>
      <c r="F200" s="226" t="s">
        <v>292</v>
      </c>
      <c r="G200" s="227" t="s">
        <v>271</v>
      </c>
      <c r="H200" s="228">
        <v>12.42</v>
      </c>
      <c r="I200" s="229"/>
      <c r="J200" s="230">
        <f>ROUND(I200*H200,2)</f>
        <v>0</v>
      </c>
      <c r="K200" s="226" t="s">
        <v>127</v>
      </c>
      <c r="L200" s="231"/>
      <c r="M200" s="232" t="s">
        <v>19</v>
      </c>
      <c r="N200" s="233" t="s">
        <v>46</v>
      </c>
      <c r="O200" s="64"/>
      <c r="P200" s="182">
        <f>O200*H200</f>
        <v>0</v>
      </c>
      <c r="Q200" s="182">
        <v>1</v>
      </c>
      <c r="R200" s="182">
        <f>Q200*H200</f>
        <v>12.42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177</v>
      </c>
      <c r="AT200" s="184" t="s">
        <v>290</v>
      </c>
      <c r="AU200" s="184" t="s">
        <v>85</v>
      </c>
      <c r="AY200" s="17" t="s">
        <v>121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83</v>
      </c>
      <c r="BK200" s="185">
        <f>ROUND(I200*H200,2)</f>
        <v>0</v>
      </c>
      <c r="BL200" s="17" t="s">
        <v>128</v>
      </c>
      <c r="BM200" s="184" t="s">
        <v>293</v>
      </c>
    </row>
    <row r="201" spans="1:65" s="14" customFormat="1" ht="11.25">
      <c r="B201" s="202"/>
      <c r="C201" s="203"/>
      <c r="D201" s="193" t="s">
        <v>132</v>
      </c>
      <c r="E201" s="204" t="s">
        <v>19</v>
      </c>
      <c r="F201" s="205" t="s">
        <v>294</v>
      </c>
      <c r="G201" s="203"/>
      <c r="H201" s="206">
        <v>6.9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132</v>
      </c>
      <c r="AU201" s="212" t="s">
        <v>85</v>
      </c>
      <c r="AV201" s="14" t="s">
        <v>85</v>
      </c>
      <c r="AW201" s="14" t="s">
        <v>36</v>
      </c>
      <c r="AX201" s="14" t="s">
        <v>83</v>
      </c>
      <c r="AY201" s="212" t="s">
        <v>121</v>
      </c>
    </row>
    <row r="202" spans="1:65" s="14" customFormat="1" ht="11.25">
      <c r="B202" s="202"/>
      <c r="C202" s="203"/>
      <c r="D202" s="193" t="s">
        <v>132</v>
      </c>
      <c r="E202" s="203"/>
      <c r="F202" s="205" t="s">
        <v>295</v>
      </c>
      <c r="G202" s="203"/>
      <c r="H202" s="206">
        <v>12.42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132</v>
      </c>
      <c r="AU202" s="212" t="s">
        <v>85</v>
      </c>
      <c r="AV202" s="14" t="s">
        <v>85</v>
      </c>
      <c r="AW202" s="14" t="s">
        <v>4</v>
      </c>
      <c r="AX202" s="14" t="s">
        <v>83</v>
      </c>
      <c r="AY202" s="212" t="s">
        <v>121</v>
      </c>
    </row>
    <row r="203" spans="1:65" s="2" customFormat="1" ht="37.9" customHeight="1">
      <c r="A203" s="34"/>
      <c r="B203" s="35"/>
      <c r="C203" s="173" t="s">
        <v>296</v>
      </c>
      <c r="D203" s="173" t="s">
        <v>123</v>
      </c>
      <c r="E203" s="174" t="s">
        <v>297</v>
      </c>
      <c r="F203" s="175" t="s">
        <v>298</v>
      </c>
      <c r="G203" s="176" t="s">
        <v>197</v>
      </c>
      <c r="H203" s="177">
        <v>6</v>
      </c>
      <c r="I203" s="178"/>
      <c r="J203" s="179">
        <f>ROUND(I203*H203,2)</f>
        <v>0</v>
      </c>
      <c r="K203" s="175" t="s">
        <v>127</v>
      </c>
      <c r="L203" s="39"/>
      <c r="M203" s="180" t="s">
        <v>19</v>
      </c>
      <c r="N203" s="181" t="s">
        <v>46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128</v>
      </c>
      <c r="AT203" s="184" t="s">
        <v>123</v>
      </c>
      <c r="AU203" s="184" t="s">
        <v>85</v>
      </c>
      <c r="AY203" s="17" t="s">
        <v>121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83</v>
      </c>
      <c r="BK203" s="185">
        <f>ROUND(I203*H203,2)</f>
        <v>0</v>
      </c>
      <c r="BL203" s="17" t="s">
        <v>128</v>
      </c>
      <c r="BM203" s="184" t="s">
        <v>299</v>
      </c>
    </row>
    <row r="204" spans="1:65" s="2" customFormat="1" ht="11.25">
      <c r="A204" s="34"/>
      <c r="B204" s="35"/>
      <c r="C204" s="36"/>
      <c r="D204" s="186" t="s">
        <v>130</v>
      </c>
      <c r="E204" s="36"/>
      <c r="F204" s="187" t="s">
        <v>300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130</v>
      </c>
      <c r="AU204" s="17" t="s">
        <v>85</v>
      </c>
    </row>
    <row r="205" spans="1:65" s="13" customFormat="1" ht="11.25">
      <c r="B205" s="191"/>
      <c r="C205" s="192"/>
      <c r="D205" s="193" t="s">
        <v>132</v>
      </c>
      <c r="E205" s="194" t="s">
        <v>19</v>
      </c>
      <c r="F205" s="195" t="s">
        <v>301</v>
      </c>
      <c r="G205" s="192"/>
      <c r="H205" s="194" t="s">
        <v>19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132</v>
      </c>
      <c r="AU205" s="201" t="s">
        <v>85</v>
      </c>
      <c r="AV205" s="13" t="s">
        <v>83</v>
      </c>
      <c r="AW205" s="13" t="s">
        <v>36</v>
      </c>
      <c r="AX205" s="13" t="s">
        <v>75</v>
      </c>
      <c r="AY205" s="201" t="s">
        <v>121</v>
      </c>
    </row>
    <row r="206" spans="1:65" s="14" customFormat="1" ht="11.25">
      <c r="B206" s="202"/>
      <c r="C206" s="203"/>
      <c r="D206" s="193" t="s">
        <v>132</v>
      </c>
      <c r="E206" s="204" t="s">
        <v>19</v>
      </c>
      <c r="F206" s="205" t="s">
        <v>228</v>
      </c>
      <c r="G206" s="203"/>
      <c r="H206" s="206">
        <v>6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132</v>
      </c>
      <c r="AU206" s="212" t="s">
        <v>85</v>
      </c>
      <c r="AV206" s="14" t="s">
        <v>85</v>
      </c>
      <c r="AW206" s="14" t="s">
        <v>36</v>
      </c>
      <c r="AX206" s="14" t="s">
        <v>83</v>
      </c>
      <c r="AY206" s="212" t="s">
        <v>121</v>
      </c>
    </row>
    <row r="207" spans="1:65" s="2" customFormat="1" ht="16.5" customHeight="1">
      <c r="A207" s="34"/>
      <c r="B207" s="35"/>
      <c r="C207" s="224" t="s">
        <v>302</v>
      </c>
      <c r="D207" s="224" t="s">
        <v>290</v>
      </c>
      <c r="E207" s="225" t="s">
        <v>303</v>
      </c>
      <c r="F207" s="226" t="s">
        <v>304</v>
      </c>
      <c r="G207" s="227" t="s">
        <v>271</v>
      </c>
      <c r="H207" s="228">
        <v>10.199999999999999</v>
      </c>
      <c r="I207" s="229"/>
      <c r="J207" s="230">
        <f>ROUND(I207*H207,2)</f>
        <v>0</v>
      </c>
      <c r="K207" s="226" t="s">
        <v>127</v>
      </c>
      <c r="L207" s="231"/>
      <c r="M207" s="232" t="s">
        <v>19</v>
      </c>
      <c r="N207" s="233" t="s">
        <v>46</v>
      </c>
      <c r="O207" s="64"/>
      <c r="P207" s="182">
        <f>O207*H207</f>
        <v>0</v>
      </c>
      <c r="Q207" s="182">
        <v>1</v>
      </c>
      <c r="R207" s="182">
        <f>Q207*H207</f>
        <v>10.199999999999999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177</v>
      </c>
      <c r="AT207" s="184" t="s">
        <v>290</v>
      </c>
      <c r="AU207" s="184" t="s">
        <v>85</v>
      </c>
      <c r="AY207" s="17" t="s">
        <v>121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83</v>
      </c>
      <c r="BK207" s="185">
        <f>ROUND(I207*H207,2)</f>
        <v>0</v>
      </c>
      <c r="BL207" s="17" t="s">
        <v>128</v>
      </c>
      <c r="BM207" s="184" t="s">
        <v>305</v>
      </c>
    </row>
    <row r="208" spans="1:65" s="14" customFormat="1" ht="11.25">
      <c r="B208" s="202"/>
      <c r="C208" s="203"/>
      <c r="D208" s="193" t="s">
        <v>132</v>
      </c>
      <c r="E208" s="203"/>
      <c r="F208" s="205" t="s">
        <v>306</v>
      </c>
      <c r="G208" s="203"/>
      <c r="H208" s="206">
        <v>10.199999999999999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132</v>
      </c>
      <c r="AU208" s="212" t="s">
        <v>85</v>
      </c>
      <c r="AV208" s="14" t="s">
        <v>85</v>
      </c>
      <c r="AW208" s="14" t="s">
        <v>4</v>
      </c>
      <c r="AX208" s="14" t="s">
        <v>83</v>
      </c>
      <c r="AY208" s="212" t="s">
        <v>121</v>
      </c>
    </row>
    <row r="209" spans="1:65" s="2" customFormat="1" ht="24.2" customHeight="1">
      <c r="A209" s="34"/>
      <c r="B209" s="35"/>
      <c r="C209" s="173" t="s">
        <v>307</v>
      </c>
      <c r="D209" s="173" t="s">
        <v>123</v>
      </c>
      <c r="E209" s="174" t="s">
        <v>308</v>
      </c>
      <c r="F209" s="175" t="s">
        <v>309</v>
      </c>
      <c r="G209" s="176" t="s">
        <v>126</v>
      </c>
      <c r="H209" s="177">
        <v>153</v>
      </c>
      <c r="I209" s="178"/>
      <c r="J209" s="179">
        <f>ROUND(I209*H209,2)</f>
        <v>0</v>
      </c>
      <c r="K209" s="175" t="s">
        <v>127</v>
      </c>
      <c r="L209" s="39"/>
      <c r="M209" s="180" t="s">
        <v>19</v>
      </c>
      <c r="N209" s="181" t="s">
        <v>46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128</v>
      </c>
      <c r="AT209" s="184" t="s">
        <v>123</v>
      </c>
      <c r="AU209" s="184" t="s">
        <v>85</v>
      </c>
      <c r="AY209" s="17" t="s">
        <v>121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83</v>
      </c>
      <c r="BK209" s="185">
        <f>ROUND(I209*H209,2)</f>
        <v>0</v>
      </c>
      <c r="BL209" s="17" t="s">
        <v>128</v>
      </c>
      <c r="BM209" s="184" t="s">
        <v>310</v>
      </c>
    </row>
    <row r="210" spans="1:65" s="2" customFormat="1" ht="11.25">
      <c r="A210" s="34"/>
      <c r="B210" s="35"/>
      <c r="C210" s="36"/>
      <c r="D210" s="186" t="s">
        <v>130</v>
      </c>
      <c r="E210" s="36"/>
      <c r="F210" s="187" t="s">
        <v>311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130</v>
      </c>
      <c r="AU210" s="17" t="s">
        <v>85</v>
      </c>
    </row>
    <row r="211" spans="1:65" s="2" customFormat="1" ht="24.2" customHeight="1">
      <c r="A211" s="34"/>
      <c r="B211" s="35"/>
      <c r="C211" s="173" t="s">
        <v>312</v>
      </c>
      <c r="D211" s="173" t="s">
        <v>123</v>
      </c>
      <c r="E211" s="174" t="s">
        <v>313</v>
      </c>
      <c r="F211" s="175" t="s">
        <v>314</v>
      </c>
      <c r="G211" s="176" t="s">
        <v>126</v>
      </c>
      <c r="H211" s="177">
        <v>153</v>
      </c>
      <c r="I211" s="178"/>
      <c r="J211" s="179">
        <f>ROUND(I211*H211,2)</f>
        <v>0</v>
      </c>
      <c r="K211" s="175" t="s">
        <v>127</v>
      </c>
      <c r="L211" s="39"/>
      <c r="M211" s="180" t="s">
        <v>19</v>
      </c>
      <c r="N211" s="181" t="s">
        <v>46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128</v>
      </c>
      <c r="AT211" s="184" t="s">
        <v>123</v>
      </c>
      <c r="AU211" s="184" t="s">
        <v>85</v>
      </c>
      <c r="AY211" s="17" t="s">
        <v>121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83</v>
      </c>
      <c r="BK211" s="185">
        <f>ROUND(I211*H211,2)</f>
        <v>0</v>
      </c>
      <c r="BL211" s="17" t="s">
        <v>128</v>
      </c>
      <c r="BM211" s="184" t="s">
        <v>315</v>
      </c>
    </row>
    <row r="212" spans="1:65" s="2" customFormat="1" ht="11.25">
      <c r="A212" s="34"/>
      <c r="B212" s="35"/>
      <c r="C212" s="36"/>
      <c r="D212" s="186" t="s">
        <v>130</v>
      </c>
      <c r="E212" s="36"/>
      <c r="F212" s="187" t="s">
        <v>316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130</v>
      </c>
      <c r="AU212" s="17" t="s">
        <v>85</v>
      </c>
    </row>
    <row r="213" spans="1:65" s="2" customFormat="1" ht="16.5" customHeight="1">
      <c r="A213" s="34"/>
      <c r="B213" s="35"/>
      <c r="C213" s="224" t="s">
        <v>317</v>
      </c>
      <c r="D213" s="224" t="s">
        <v>290</v>
      </c>
      <c r="E213" s="225" t="s">
        <v>318</v>
      </c>
      <c r="F213" s="226" t="s">
        <v>319</v>
      </c>
      <c r="G213" s="227" t="s">
        <v>320</v>
      </c>
      <c r="H213" s="228">
        <v>3.06</v>
      </c>
      <c r="I213" s="229"/>
      <c r="J213" s="230">
        <f>ROUND(I213*H213,2)</f>
        <v>0</v>
      </c>
      <c r="K213" s="226" t="s">
        <v>127</v>
      </c>
      <c r="L213" s="231"/>
      <c r="M213" s="232" t="s">
        <v>19</v>
      </c>
      <c r="N213" s="233" t="s">
        <v>46</v>
      </c>
      <c r="O213" s="64"/>
      <c r="P213" s="182">
        <f>O213*H213</f>
        <v>0</v>
      </c>
      <c r="Q213" s="182">
        <v>1E-3</v>
      </c>
      <c r="R213" s="182">
        <f>Q213*H213</f>
        <v>3.0600000000000002E-3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177</v>
      </c>
      <c r="AT213" s="184" t="s">
        <v>290</v>
      </c>
      <c r="AU213" s="184" t="s">
        <v>85</v>
      </c>
      <c r="AY213" s="17" t="s">
        <v>121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83</v>
      </c>
      <c r="BK213" s="185">
        <f>ROUND(I213*H213,2)</f>
        <v>0</v>
      </c>
      <c r="BL213" s="17" t="s">
        <v>128</v>
      </c>
      <c r="BM213" s="184" t="s">
        <v>321</v>
      </c>
    </row>
    <row r="214" spans="1:65" s="14" customFormat="1" ht="11.25">
      <c r="B214" s="202"/>
      <c r="C214" s="203"/>
      <c r="D214" s="193" t="s">
        <v>132</v>
      </c>
      <c r="E214" s="203"/>
      <c r="F214" s="205" t="s">
        <v>322</v>
      </c>
      <c r="G214" s="203"/>
      <c r="H214" s="206">
        <v>3.06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132</v>
      </c>
      <c r="AU214" s="212" t="s">
        <v>85</v>
      </c>
      <c r="AV214" s="14" t="s">
        <v>85</v>
      </c>
      <c r="AW214" s="14" t="s">
        <v>4</v>
      </c>
      <c r="AX214" s="14" t="s">
        <v>83</v>
      </c>
      <c r="AY214" s="212" t="s">
        <v>121</v>
      </c>
    </row>
    <row r="215" spans="1:65" s="2" customFormat="1" ht="21.75" customHeight="1">
      <c r="A215" s="34"/>
      <c r="B215" s="35"/>
      <c r="C215" s="173" t="s">
        <v>323</v>
      </c>
      <c r="D215" s="173" t="s">
        <v>123</v>
      </c>
      <c r="E215" s="174" t="s">
        <v>324</v>
      </c>
      <c r="F215" s="175" t="s">
        <v>325</v>
      </c>
      <c r="G215" s="176" t="s">
        <v>126</v>
      </c>
      <c r="H215" s="177">
        <v>515</v>
      </c>
      <c r="I215" s="178"/>
      <c r="J215" s="179">
        <f>ROUND(I215*H215,2)</f>
        <v>0</v>
      </c>
      <c r="K215" s="175" t="s">
        <v>127</v>
      </c>
      <c r="L215" s="39"/>
      <c r="M215" s="180" t="s">
        <v>19</v>
      </c>
      <c r="N215" s="181" t="s">
        <v>46</v>
      </c>
      <c r="O215" s="64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128</v>
      </c>
      <c r="AT215" s="184" t="s">
        <v>123</v>
      </c>
      <c r="AU215" s="184" t="s">
        <v>85</v>
      </c>
      <c r="AY215" s="17" t="s">
        <v>121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83</v>
      </c>
      <c r="BK215" s="185">
        <f>ROUND(I215*H215,2)</f>
        <v>0</v>
      </c>
      <c r="BL215" s="17" t="s">
        <v>128</v>
      </c>
      <c r="BM215" s="184" t="s">
        <v>326</v>
      </c>
    </row>
    <row r="216" spans="1:65" s="2" customFormat="1" ht="11.25">
      <c r="A216" s="34"/>
      <c r="B216" s="35"/>
      <c r="C216" s="36"/>
      <c r="D216" s="186" t="s">
        <v>130</v>
      </c>
      <c r="E216" s="36"/>
      <c r="F216" s="187" t="s">
        <v>327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130</v>
      </c>
      <c r="AU216" s="17" t="s">
        <v>85</v>
      </c>
    </row>
    <row r="217" spans="1:65" s="13" customFormat="1" ht="11.25">
      <c r="B217" s="191"/>
      <c r="C217" s="192"/>
      <c r="D217" s="193" t="s">
        <v>132</v>
      </c>
      <c r="E217" s="194" t="s">
        <v>19</v>
      </c>
      <c r="F217" s="195" t="s">
        <v>328</v>
      </c>
      <c r="G217" s="192"/>
      <c r="H217" s="194" t="s">
        <v>19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132</v>
      </c>
      <c r="AU217" s="201" t="s">
        <v>85</v>
      </c>
      <c r="AV217" s="13" t="s">
        <v>83</v>
      </c>
      <c r="AW217" s="13" t="s">
        <v>36</v>
      </c>
      <c r="AX217" s="13" t="s">
        <v>75</v>
      </c>
      <c r="AY217" s="201" t="s">
        <v>121</v>
      </c>
    </row>
    <row r="218" spans="1:65" s="14" customFormat="1" ht="11.25">
      <c r="B218" s="202"/>
      <c r="C218" s="203"/>
      <c r="D218" s="193" t="s">
        <v>132</v>
      </c>
      <c r="E218" s="204" t="s">
        <v>19</v>
      </c>
      <c r="F218" s="205" t="s">
        <v>329</v>
      </c>
      <c r="G218" s="203"/>
      <c r="H218" s="206">
        <v>465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132</v>
      </c>
      <c r="AU218" s="212" t="s">
        <v>85</v>
      </c>
      <c r="AV218" s="14" t="s">
        <v>85</v>
      </c>
      <c r="AW218" s="14" t="s">
        <v>36</v>
      </c>
      <c r="AX218" s="14" t="s">
        <v>75</v>
      </c>
      <c r="AY218" s="212" t="s">
        <v>121</v>
      </c>
    </row>
    <row r="219" spans="1:65" s="13" customFormat="1" ht="11.25">
      <c r="B219" s="191"/>
      <c r="C219" s="192"/>
      <c r="D219" s="193" t="s">
        <v>132</v>
      </c>
      <c r="E219" s="194" t="s">
        <v>19</v>
      </c>
      <c r="F219" s="195" t="s">
        <v>330</v>
      </c>
      <c r="G219" s="192"/>
      <c r="H219" s="194" t="s">
        <v>19</v>
      </c>
      <c r="I219" s="196"/>
      <c r="J219" s="192"/>
      <c r="K219" s="192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132</v>
      </c>
      <c r="AU219" s="201" t="s">
        <v>85</v>
      </c>
      <c r="AV219" s="13" t="s">
        <v>83</v>
      </c>
      <c r="AW219" s="13" t="s">
        <v>36</v>
      </c>
      <c r="AX219" s="13" t="s">
        <v>75</v>
      </c>
      <c r="AY219" s="201" t="s">
        <v>121</v>
      </c>
    </row>
    <row r="220" spans="1:65" s="14" customFormat="1" ht="11.25">
      <c r="B220" s="202"/>
      <c r="C220" s="203"/>
      <c r="D220" s="193" t="s">
        <v>132</v>
      </c>
      <c r="E220" s="204" t="s">
        <v>19</v>
      </c>
      <c r="F220" s="205" t="s">
        <v>331</v>
      </c>
      <c r="G220" s="203"/>
      <c r="H220" s="206">
        <v>50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132</v>
      </c>
      <c r="AU220" s="212" t="s">
        <v>85</v>
      </c>
      <c r="AV220" s="14" t="s">
        <v>85</v>
      </c>
      <c r="AW220" s="14" t="s">
        <v>36</v>
      </c>
      <c r="AX220" s="14" t="s">
        <v>75</v>
      </c>
      <c r="AY220" s="212" t="s">
        <v>121</v>
      </c>
    </row>
    <row r="221" spans="1:65" s="15" customFormat="1" ht="11.25">
      <c r="B221" s="213"/>
      <c r="C221" s="214"/>
      <c r="D221" s="193" t="s">
        <v>132</v>
      </c>
      <c r="E221" s="215" t="s">
        <v>19</v>
      </c>
      <c r="F221" s="216" t="s">
        <v>137</v>
      </c>
      <c r="G221" s="214"/>
      <c r="H221" s="217">
        <v>515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132</v>
      </c>
      <c r="AU221" s="223" t="s">
        <v>85</v>
      </c>
      <c r="AV221" s="15" t="s">
        <v>128</v>
      </c>
      <c r="AW221" s="15" t="s">
        <v>36</v>
      </c>
      <c r="AX221" s="15" t="s">
        <v>83</v>
      </c>
      <c r="AY221" s="223" t="s">
        <v>121</v>
      </c>
    </row>
    <row r="222" spans="1:65" s="12" customFormat="1" ht="22.9" customHeight="1">
      <c r="B222" s="157"/>
      <c r="C222" s="158"/>
      <c r="D222" s="159" t="s">
        <v>74</v>
      </c>
      <c r="E222" s="171" t="s">
        <v>145</v>
      </c>
      <c r="F222" s="171" t="s">
        <v>332</v>
      </c>
      <c r="G222" s="158"/>
      <c r="H222" s="158"/>
      <c r="I222" s="161"/>
      <c r="J222" s="172">
        <f>BK222</f>
        <v>0</v>
      </c>
      <c r="K222" s="158"/>
      <c r="L222" s="163"/>
      <c r="M222" s="164"/>
      <c r="N222" s="165"/>
      <c r="O222" s="165"/>
      <c r="P222" s="166">
        <f>SUM(P223:P231)</f>
        <v>0</v>
      </c>
      <c r="Q222" s="165"/>
      <c r="R222" s="166">
        <f>SUM(R223:R231)</f>
        <v>1.2485604000000001</v>
      </c>
      <c r="S222" s="165"/>
      <c r="T222" s="167">
        <f>SUM(T223:T231)</f>
        <v>0</v>
      </c>
      <c r="AR222" s="168" t="s">
        <v>83</v>
      </c>
      <c r="AT222" s="169" t="s">
        <v>74</v>
      </c>
      <c r="AU222" s="169" t="s">
        <v>83</v>
      </c>
      <c r="AY222" s="168" t="s">
        <v>121</v>
      </c>
      <c r="BK222" s="170">
        <f>SUM(BK223:BK231)</f>
        <v>0</v>
      </c>
    </row>
    <row r="223" spans="1:65" s="2" customFormat="1" ht="16.5" customHeight="1">
      <c r="A223" s="34"/>
      <c r="B223" s="35"/>
      <c r="C223" s="173" t="s">
        <v>333</v>
      </c>
      <c r="D223" s="173" t="s">
        <v>123</v>
      </c>
      <c r="E223" s="174" t="s">
        <v>334</v>
      </c>
      <c r="F223" s="175" t="s">
        <v>335</v>
      </c>
      <c r="G223" s="176" t="s">
        <v>185</v>
      </c>
      <c r="H223" s="177">
        <v>2.52</v>
      </c>
      <c r="I223" s="178"/>
      <c r="J223" s="179">
        <f>ROUND(I223*H223,2)</f>
        <v>0</v>
      </c>
      <c r="K223" s="175" t="s">
        <v>127</v>
      </c>
      <c r="L223" s="39"/>
      <c r="M223" s="180" t="s">
        <v>19</v>
      </c>
      <c r="N223" s="181" t="s">
        <v>46</v>
      </c>
      <c r="O223" s="64"/>
      <c r="P223" s="182">
        <f>O223*H223</f>
        <v>0</v>
      </c>
      <c r="Q223" s="182">
        <v>0.24127000000000001</v>
      </c>
      <c r="R223" s="182">
        <f>Q223*H223</f>
        <v>0.6080004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128</v>
      </c>
      <c r="AT223" s="184" t="s">
        <v>123</v>
      </c>
      <c r="AU223" s="184" t="s">
        <v>85</v>
      </c>
      <c r="AY223" s="17" t="s">
        <v>121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83</v>
      </c>
      <c r="BK223" s="185">
        <f>ROUND(I223*H223,2)</f>
        <v>0</v>
      </c>
      <c r="BL223" s="17" t="s">
        <v>128</v>
      </c>
      <c r="BM223" s="184" t="s">
        <v>336</v>
      </c>
    </row>
    <row r="224" spans="1:65" s="2" customFormat="1" ht="11.25">
      <c r="A224" s="34"/>
      <c r="B224" s="35"/>
      <c r="C224" s="36"/>
      <c r="D224" s="186" t="s">
        <v>130</v>
      </c>
      <c r="E224" s="36"/>
      <c r="F224" s="187" t="s">
        <v>337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130</v>
      </c>
      <c r="AU224" s="17" t="s">
        <v>85</v>
      </c>
    </row>
    <row r="225" spans="1:65" s="14" customFormat="1" ht="11.25">
      <c r="B225" s="202"/>
      <c r="C225" s="203"/>
      <c r="D225" s="193" t="s">
        <v>132</v>
      </c>
      <c r="E225" s="204" t="s">
        <v>19</v>
      </c>
      <c r="F225" s="205" t="s">
        <v>338</v>
      </c>
      <c r="G225" s="203"/>
      <c r="H225" s="206">
        <v>2.52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132</v>
      </c>
      <c r="AU225" s="212" t="s">
        <v>85</v>
      </c>
      <c r="AV225" s="14" t="s">
        <v>85</v>
      </c>
      <c r="AW225" s="14" t="s">
        <v>36</v>
      </c>
      <c r="AX225" s="14" t="s">
        <v>83</v>
      </c>
      <c r="AY225" s="212" t="s">
        <v>121</v>
      </c>
    </row>
    <row r="226" spans="1:65" s="2" customFormat="1" ht="16.5" customHeight="1">
      <c r="A226" s="34"/>
      <c r="B226" s="35"/>
      <c r="C226" s="224" t="s">
        <v>339</v>
      </c>
      <c r="D226" s="224" t="s">
        <v>290</v>
      </c>
      <c r="E226" s="225" t="s">
        <v>340</v>
      </c>
      <c r="F226" s="226" t="s">
        <v>341</v>
      </c>
      <c r="G226" s="227" t="s">
        <v>342</v>
      </c>
      <c r="H226" s="228">
        <v>8.16</v>
      </c>
      <c r="I226" s="229"/>
      <c r="J226" s="230">
        <f>ROUND(I226*H226,2)</f>
        <v>0</v>
      </c>
      <c r="K226" s="226" t="s">
        <v>127</v>
      </c>
      <c r="L226" s="231"/>
      <c r="M226" s="232" t="s">
        <v>19</v>
      </c>
      <c r="N226" s="233" t="s">
        <v>46</v>
      </c>
      <c r="O226" s="64"/>
      <c r="P226" s="182">
        <f>O226*H226</f>
        <v>0</v>
      </c>
      <c r="Q226" s="182">
        <v>3.6499999999999998E-2</v>
      </c>
      <c r="R226" s="182">
        <f>Q226*H226</f>
        <v>0.29783999999999999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177</v>
      </c>
      <c r="AT226" s="184" t="s">
        <v>290</v>
      </c>
      <c r="AU226" s="184" t="s">
        <v>85</v>
      </c>
      <c r="AY226" s="17" t="s">
        <v>121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83</v>
      </c>
      <c r="BK226" s="185">
        <f>ROUND(I226*H226,2)</f>
        <v>0</v>
      </c>
      <c r="BL226" s="17" t="s">
        <v>128</v>
      </c>
      <c r="BM226" s="184" t="s">
        <v>343</v>
      </c>
    </row>
    <row r="227" spans="1:65" s="14" customFormat="1" ht="11.25">
      <c r="B227" s="202"/>
      <c r="C227" s="203"/>
      <c r="D227" s="193" t="s">
        <v>132</v>
      </c>
      <c r="E227" s="203"/>
      <c r="F227" s="205" t="s">
        <v>344</v>
      </c>
      <c r="G227" s="203"/>
      <c r="H227" s="206">
        <v>8.16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132</v>
      </c>
      <c r="AU227" s="212" t="s">
        <v>85</v>
      </c>
      <c r="AV227" s="14" t="s">
        <v>85</v>
      </c>
      <c r="AW227" s="14" t="s">
        <v>4</v>
      </c>
      <c r="AX227" s="14" t="s">
        <v>83</v>
      </c>
      <c r="AY227" s="212" t="s">
        <v>121</v>
      </c>
    </row>
    <row r="228" spans="1:65" s="2" customFormat="1" ht="16.5" customHeight="1">
      <c r="A228" s="34"/>
      <c r="B228" s="35"/>
      <c r="C228" s="224" t="s">
        <v>345</v>
      </c>
      <c r="D228" s="224" t="s">
        <v>290</v>
      </c>
      <c r="E228" s="225" t="s">
        <v>346</v>
      </c>
      <c r="F228" s="226" t="s">
        <v>347</v>
      </c>
      <c r="G228" s="227" t="s">
        <v>342</v>
      </c>
      <c r="H228" s="228">
        <v>3.06</v>
      </c>
      <c r="I228" s="229"/>
      <c r="J228" s="230">
        <f>ROUND(I228*H228,2)</f>
        <v>0</v>
      </c>
      <c r="K228" s="226" t="s">
        <v>127</v>
      </c>
      <c r="L228" s="231"/>
      <c r="M228" s="232" t="s">
        <v>19</v>
      </c>
      <c r="N228" s="233" t="s">
        <v>46</v>
      </c>
      <c r="O228" s="64"/>
      <c r="P228" s="182">
        <f>O228*H228</f>
        <v>0</v>
      </c>
      <c r="Q228" s="182">
        <v>5.0500000000000003E-2</v>
      </c>
      <c r="R228" s="182">
        <f>Q228*H228</f>
        <v>0.15453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177</v>
      </c>
      <c r="AT228" s="184" t="s">
        <v>290</v>
      </c>
      <c r="AU228" s="184" t="s">
        <v>85</v>
      </c>
      <c r="AY228" s="17" t="s">
        <v>121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83</v>
      </c>
      <c r="BK228" s="185">
        <f>ROUND(I228*H228,2)</f>
        <v>0</v>
      </c>
      <c r="BL228" s="17" t="s">
        <v>128</v>
      </c>
      <c r="BM228" s="184" t="s">
        <v>348</v>
      </c>
    </row>
    <row r="229" spans="1:65" s="14" customFormat="1" ht="11.25">
      <c r="B229" s="202"/>
      <c r="C229" s="203"/>
      <c r="D229" s="193" t="s">
        <v>132</v>
      </c>
      <c r="E229" s="203"/>
      <c r="F229" s="205" t="s">
        <v>349</v>
      </c>
      <c r="G229" s="203"/>
      <c r="H229" s="206">
        <v>3.06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132</v>
      </c>
      <c r="AU229" s="212" t="s">
        <v>85</v>
      </c>
      <c r="AV229" s="14" t="s">
        <v>85</v>
      </c>
      <c r="AW229" s="14" t="s">
        <v>4</v>
      </c>
      <c r="AX229" s="14" t="s">
        <v>83</v>
      </c>
      <c r="AY229" s="212" t="s">
        <v>121</v>
      </c>
    </row>
    <row r="230" spans="1:65" s="2" customFormat="1" ht="16.5" customHeight="1">
      <c r="A230" s="34"/>
      <c r="B230" s="35"/>
      <c r="C230" s="224" t="s">
        <v>350</v>
      </c>
      <c r="D230" s="224" t="s">
        <v>290</v>
      </c>
      <c r="E230" s="225" t="s">
        <v>351</v>
      </c>
      <c r="F230" s="226" t="s">
        <v>352</v>
      </c>
      <c r="G230" s="227" t="s">
        <v>342</v>
      </c>
      <c r="H230" s="228">
        <v>3.06</v>
      </c>
      <c r="I230" s="229"/>
      <c r="J230" s="230">
        <f>ROUND(I230*H230,2)</f>
        <v>0</v>
      </c>
      <c r="K230" s="226" t="s">
        <v>127</v>
      </c>
      <c r="L230" s="231"/>
      <c r="M230" s="232" t="s">
        <v>19</v>
      </c>
      <c r="N230" s="233" t="s">
        <v>46</v>
      </c>
      <c r="O230" s="64"/>
      <c r="P230" s="182">
        <f>O230*H230</f>
        <v>0</v>
      </c>
      <c r="Q230" s="182">
        <v>6.1499999999999999E-2</v>
      </c>
      <c r="R230" s="182">
        <f>Q230*H230</f>
        <v>0.18819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177</v>
      </c>
      <c r="AT230" s="184" t="s">
        <v>290</v>
      </c>
      <c r="AU230" s="184" t="s">
        <v>85</v>
      </c>
      <c r="AY230" s="17" t="s">
        <v>121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83</v>
      </c>
      <c r="BK230" s="185">
        <f>ROUND(I230*H230,2)</f>
        <v>0</v>
      </c>
      <c r="BL230" s="17" t="s">
        <v>128</v>
      </c>
      <c r="BM230" s="184" t="s">
        <v>353</v>
      </c>
    </row>
    <row r="231" spans="1:65" s="14" customFormat="1" ht="11.25">
      <c r="B231" s="202"/>
      <c r="C231" s="203"/>
      <c r="D231" s="193" t="s">
        <v>132</v>
      </c>
      <c r="E231" s="203"/>
      <c r="F231" s="205" t="s">
        <v>349</v>
      </c>
      <c r="G231" s="203"/>
      <c r="H231" s="206">
        <v>3.06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132</v>
      </c>
      <c r="AU231" s="212" t="s">
        <v>85</v>
      </c>
      <c r="AV231" s="14" t="s">
        <v>85</v>
      </c>
      <c r="AW231" s="14" t="s">
        <v>4</v>
      </c>
      <c r="AX231" s="14" t="s">
        <v>83</v>
      </c>
      <c r="AY231" s="212" t="s">
        <v>121</v>
      </c>
    </row>
    <row r="232" spans="1:65" s="12" customFormat="1" ht="22.9" customHeight="1">
      <c r="B232" s="157"/>
      <c r="C232" s="158"/>
      <c r="D232" s="159" t="s">
        <v>74</v>
      </c>
      <c r="E232" s="171" t="s">
        <v>128</v>
      </c>
      <c r="F232" s="171" t="s">
        <v>354</v>
      </c>
      <c r="G232" s="158"/>
      <c r="H232" s="158"/>
      <c r="I232" s="161"/>
      <c r="J232" s="172">
        <f>BK232</f>
        <v>0</v>
      </c>
      <c r="K232" s="158"/>
      <c r="L232" s="163"/>
      <c r="M232" s="164"/>
      <c r="N232" s="165"/>
      <c r="O232" s="165"/>
      <c r="P232" s="166">
        <f>SUM(P233:P242)</f>
        <v>0</v>
      </c>
      <c r="Q232" s="165"/>
      <c r="R232" s="166">
        <f>SUM(R233:R242)</f>
        <v>0.10842</v>
      </c>
      <c r="S232" s="165"/>
      <c r="T232" s="167">
        <f>SUM(T233:T242)</f>
        <v>0</v>
      </c>
      <c r="AR232" s="168" t="s">
        <v>83</v>
      </c>
      <c r="AT232" s="169" t="s">
        <v>74</v>
      </c>
      <c r="AU232" s="169" t="s">
        <v>83</v>
      </c>
      <c r="AY232" s="168" t="s">
        <v>121</v>
      </c>
      <c r="BK232" s="170">
        <f>SUM(BK233:BK242)</f>
        <v>0</v>
      </c>
    </row>
    <row r="233" spans="1:65" s="2" customFormat="1" ht="16.5" customHeight="1">
      <c r="A233" s="34"/>
      <c r="B233" s="35"/>
      <c r="C233" s="173" t="s">
        <v>355</v>
      </c>
      <c r="D233" s="173" t="s">
        <v>123</v>
      </c>
      <c r="E233" s="174" t="s">
        <v>356</v>
      </c>
      <c r="F233" s="175" t="s">
        <v>357</v>
      </c>
      <c r="G233" s="176" t="s">
        <v>197</v>
      </c>
      <c r="H233" s="177">
        <v>2.2999999999999998</v>
      </c>
      <c r="I233" s="178"/>
      <c r="J233" s="179">
        <f>ROUND(I233*H233,2)</f>
        <v>0</v>
      </c>
      <c r="K233" s="175" t="s">
        <v>127</v>
      </c>
      <c r="L233" s="39"/>
      <c r="M233" s="180" t="s">
        <v>19</v>
      </c>
      <c r="N233" s="181" t="s">
        <v>46</v>
      </c>
      <c r="O233" s="64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128</v>
      </c>
      <c r="AT233" s="184" t="s">
        <v>123</v>
      </c>
      <c r="AU233" s="184" t="s">
        <v>85</v>
      </c>
      <c r="AY233" s="17" t="s">
        <v>121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83</v>
      </c>
      <c r="BK233" s="185">
        <f>ROUND(I233*H233,2)</f>
        <v>0</v>
      </c>
      <c r="BL233" s="17" t="s">
        <v>128</v>
      </c>
      <c r="BM233" s="184" t="s">
        <v>358</v>
      </c>
    </row>
    <row r="234" spans="1:65" s="2" customFormat="1" ht="11.25">
      <c r="A234" s="34"/>
      <c r="B234" s="35"/>
      <c r="C234" s="36"/>
      <c r="D234" s="186" t="s">
        <v>130</v>
      </c>
      <c r="E234" s="36"/>
      <c r="F234" s="187" t="s">
        <v>359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130</v>
      </c>
      <c r="AU234" s="17" t="s">
        <v>85</v>
      </c>
    </row>
    <row r="235" spans="1:65" s="13" customFormat="1" ht="11.25">
      <c r="B235" s="191"/>
      <c r="C235" s="192"/>
      <c r="D235" s="193" t="s">
        <v>132</v>
      </c>
      <c r="E235" s="194" t="s">
        <v>19</v>
      </c>
      <c r="F235" s="195" t="s">
        <v>248</v>
      </c>
      <c r="G235" s="192"/>
      <c r="H235" s="194" t="s">
        <v>19</v>
      </c>
      <c r="I235" s="196"/>
      <c r="J235" s="192"/>
      <c r="K235" s="192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132</v>
      </c>
      <c r="AU235" s="201" t="s">
        <v>85</v>
      </c>
      <c r="AV235" s="13" t="s">
        <v>83</v>
      </c>
      <c r="AW235" s="13" t="s">
        <v>36</v>
      </c>
      <c r="AX235" s="13" t="s">
        <v>75</v>
      </c>
      <c r="AY235" s="201" t="s">
        <v>121</v>
      </c>
    </row>
    <row r="236" spans="1:65" s="14" customFormat="1" ht="11.25">
      <c r="B236" s="202"/>
      <c r="C236" s="203"/>
      <c r="D236" s="193" t="s">
        <v>132</v>
      </c>
      <c r="E236" s="204" t="s">
        <v>19</v>
      </c>
      <c r="F236" s="205" t="s">
        <v>360</v>
      </c>
      <c r="G236" s="203"/>
      <c r="H236" s="206">
        <v>2.2000000000000002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132</v>
      </c>
      <c r="AU236" s="212" t="s">
        <v>85</v>
      </c>
      <c r="AV236" s="14" t="s">
        <v>85</v>
      </c>
      <c r="AW236" s="14" t="s">
        <v>36</v>
      </c>
      <c r="AX236" s="14" t="s">
        <v>75</v>
      </c>
      <c r="AY236" s="212" t="s">
        <v>121</v>
      </c>
    </row>
    <row r="237" spans="1:65" s="13" customFormat="1" ht="11.25">
      <c r="B237" s="191"/>
      <c r="C237" s="192"/>
      <c r="D237" s="193" t="s">
        <v>132</v>
      </c>
      <c r="E237" s="194" t="s">
        <v>19</v>
      </c>
      <c r="F237" s="195" t="s">
        <v>241</v>
      </c>
      <c r="G237" s="192"/>
      <c r="H237" s="194" t="s">
        <v>19</v>
      </c>
      <c r="I237" s="196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132</v>
      </c>
      <c r="AU237" s="201" t="s">
        <v>85</v>
      </c>
      <c r="AV237" s="13" t="s">
        <v>83</v>
      </c>
      <c r="AW237" s="13" t="s">
        <v>36</v>
      </c>
      <c r="AX237" s="13" t="s">
        <v>75</v>
      </c>
      <c r="AY237" s="201" t="s">
        <v>121</v>
      </c>
    </row>
    <row r="238" spans="1:65" s="14" customFormat="1" ht="11.25">
      <c r="B238" s="202"/>
      <c r="C238" s="203"/>
      <c r="D238" s="193" t="s">
        <v>132</v>
      </c>
      <c r="E238" s="204" t="s">
        <v>19</v>
      </c>
      <c r="F238" s="205" t="s">
        <v>361</v>
      </c>
      <c r="G238" s="203"/>
      <c r="H238" s="206">
        <v>0.1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132</v>
      </c>
      <c r="AU238" s="212" t="s">
        <v>85</v>
      </c>
      <c r="AV238" s="14" t="s">
        <v>85</v>
      </c>
      <c r="AW238" s="14" t="s">
        <v>36</v>
      </c>
      <c r="AX238" s="14" t="s">
        <v>75</v>
      </c>
      <c r="AY238" s="212" t="s">
        <v>121</v>
      </c>
    </row>
    <row r="239" spans="1:65" s="15" customFormat="1" ht="11.25">
      <c r="B239" s="213"/>
      <c r="C239" s="214"/>
      <c r="D239" s="193" t="s">
        <v>132</v>
      </c>
      <c r="E239" s="215" t="s">
        <v>19</v>
      </c>
      <c r="F239" s="216" t="s">
        <v>137</v>
      </c>
      <c r="G239" s="214"/>
      <c r="H239" s="217">
        <v>2.2999999999999998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132</v>
      </c>
      <c r="AU239" s="223" t="s">
        <v>85</v>
      </c>
      <c r="AV239" s="15" t="s">
        <v>128</v>
      </c>
      <c r="AW239" s="15" t="s">
        <v>36</v>
      </c>
      <c r="AX239" s="15" t="s">
        <v>83</v>
      </c>
      <c r="AY239" s="223" t="s">
        <v>121</v>
      </c>
    </row>
    <row r="240" spans="1:65" s="2" customFormat="1" ht="16.5" customHeight="1">
      <c r="A240" s="34"/>
      <c r="B240" s="35"/>
      <c r="C240" s="173" t="s">
        <v>362</v>
      </c>
      <c r="D240" s="173" t="s">
        <v>123</v>
      </c>
      <c r="E240" s="174" t="s">
        <v>363</v>
      </c>
      <c r="F240" s="175" t="s">
        <v>364</v>
      </c>
      <c r="G240" s="176" t="s">
        <v>342</v>
      </c>
      <c r="H240" s="177">
        <v>1</v>
      </c>
      <c r="I240" s="178"/>
      <c r="J240" s="179">
        <f>ROUND(I240*H240,2)</f>
        <v>0</v>
      </c>
      <c r="K240" s="175" t="s">
        <v>127</v>
      </c>
      <c r="L240" s="39"/>
      <c r="M240" s="180" t="s">
        <v>19</v>
      </c>
      <c r="N240" s="181" t="s">
        <v>46</v>
      </c>
      <c r="O240" s="64"/>
      <c r="P240" s="182">
        <f>O240*H240</f>
        <v>0</v>
      </c>
      <c r="Q240" s="182">
        <v>8.7419999999999998E-2</v>
      </c>
      <c r="R240" s="182">
        <f>Q240*H240</f>
        <v>8.7419999999999998E-2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128</v>
      </c>
      <c r="AT240" s="184" t="s">
        <v>123</v>
      </c>
      <c r="AU240" s="184" t="s">
        <v>85</v>
      </c>
      <c r="AY240" s="17" t="s">
        <v>121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83</v>
      </c>
      <c r="BK240" s="185">
        <f>ROUND(I240*H240,2)</f>
        <v>0</v>
      </c>
      <c r="BL240" s="17" t="s">
        <v>128</v>
      </c>
      <c r="BM240" s="184" t="s">
        <v>365</v>
      </c>
    </row>
    <row r="241" spans="1:65" s="2" customFormat="1" ht="11.25">
      <c r="A241" s="34"/>
      <c r="B241" s="35"/>
      <c r="C241" s="36"/>
      <c r="D241" s="186" t="s">
        <v>130</v>
      </c>
      <c r="E241" s="36"/>
      <c r="F241" s="187" t="s">
        <v>366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130</v>
      </c>
      <c r="AU241" s="17" t="s">
        <v>85</v>
      </c>
    </row>
    <row r="242" spans="1:65" s="2" customFormat="1" ht="16.5" customHeight="1">
      <c r="A242" s="34"/>
      <c r="B242" s="35"/>
      <c r="C242" s="224" t="s">
        <v>367</v>
      </c>
      <c r="D242" s="224" t="s">
        <v>290</v>
      </c>
      <c r="E242" s="225" t="s">
        <v>368</v>
      </c>
      <c r="F242" s="226" t="s">
        <v>369</v>
      </c>
      <c r="G242" s="227" t="s">
        <v>342</v>
      </c>
      <c r="H242" s="228">
        <v>1</v>
      </c>
      <c r="I242" s="229"/>
      <c r="J242" s="230">
        <f>ROUND(I242*H242,2)</f>
        <v>0</v>
      </c>
      <c r="K242" s="226" t="s">
        <v>127</v>
      </c>
      <c r="L242" s="231"/>
      <c r="M242" s="232" t="s">
        <v>19</v>
      </c>
      <c r="N242" s="233" t="s">
        <v>46</v>
      </c>
      <c r="O242" s="64"/>
      <c r="P242" s="182">
        <f>O242*H242</f>
        <v>0</v>
      </c>
      <c r="Q242" s="182">
        <v>2.1000000000000001E-2</v>
      </c>
      <c r="R242" s="182">
        <f>Q242*H242</f>
        <v>2.1000000000000001E-2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177</v>
      </c>
      <c r="AT242" s="184" t="s">
        <v>290</v>
      </c>
      <c r="AU242" s="184" t="s">
        <v>85</v>
      </c>
      <c r="AY242" s="17" t="s">
        <v>121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83</v>
      </c>
      <c r="BK242" s="185">
        <f>ROUND(I242*H242,2)</f>
        <v>0</v>
      </c>
      <c r="BL242" s="17" t="s">
        <v>128</v>
      </c>
      <c r="BM242" s="184" t="s">
        <v>370</v>
      </c>
    </row>
    <row r="243" spans="1:65" s="12" customFormat="1" ht="22.9" customHeight="1">
      <c r="B243" s="157"/>
      <c r="C243" s="158"/>
      <c r="D243" s="159" t="s">
        <v>74</v>
      </c>
      <c r="E243" s="171" t="s">
        <v>157</v>
      </c>
      <c r="F243" s="171" t="s">
        <v>371</v>
      </c>
      <c r="G243" s="158"/>
      <c r="H243" s="158"/>
      <c r="I243" s="161"/>
      <c r="J243" s="172">
        <f>BK243</f>
        <v>0</v>
      </c>
      <c r="K243" s="158"/>
      <c r="L243" s="163"/>
      <c r="M243" s="164"/>
      <c r="N243" s="165"/>
      <c r="O243" s="165"/>
      <c r="P243" s="166">
        <f>SUM(P244:P306)</f>
        <v>0</v>
      </c>
      <c r="Q243" s="165"/>
      <c r="R243" s="166">
        <f>SUM(R244:R306)</f>
        <v>18.762179999999997</v>
      </c>
      <c r="S243" s="165"/>
      <c r="T243" s="167">
        <f>SUM(T244:T306)</f>
        <v>0</v>
      </c>
      <c r="AR243" s="168" t="s">
        <v>83</v>
      </c>
      <c r="AT243" s="169" t="s">
        <v>74</v>
      </c>
      <c r="AU243" s="169" t="s">
        <v>83</v>
      </c>
      <c r="AY243" s="168" t="s">
        <v>121</v>
      </c>
      <c r="BK243" s="170">
        <f>SUM(BK244:BK306)</f>
        <v>0</v>
      </c>
    </row>
    <row r="244" spans="1:65" s="2" customFormat="1" ht="21.75" customHeight="1">
      <c r="A244" s="34"/>
      <c r="B244" s="35"/>
      <c r="C244" s="173" t="s">
        <v>372</v>
      </c>
      <c r="D244" s="173" t="s">
        <v>123</v>
      </c>
      <c r="E244" s="174" t="s">
        <v>373</v>
      </c>
      <c r="F244" s="175" t="s">
        <v>374</v>
      </c>
      <c r="G244" s="176" t="s">
        <v>126</v>
      </c>
      <c r="H244" s="177">
        <v>45</v>
      </c>
      <c r="I244" s="178"/>
      <c r="J244" s="179">
        <f>ROUND(I244*H244,2)</f>
        <v>0</v>
      </c>
      <c r="K244" s="175" t="s">
        <v>127</v>
      </c>
      <c r="L244" s="39"/>
      <c r="M244" s="180" t="s">
        <v>19</v>
      </c>
      <c r="N244" s="181" t="s">
        <v>46</v>
      </c>
      <c r="O244" s="64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128</v>
      </c>
      <c r="AT244" s="184" t="s">
        <v>123</v>
      </c>
      <c r="AU244" s="184" t="s">
        <v>85</v>
      </c>
      <c r="AY244" s="17" t="s">
        <v>121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83</v>
      </c>
      <c r="BK244" s="185">
        <f>ROUND(I244*H244,2)</f>
        <v>0</v>
      </c>
      <c r="BL244" s="17" t="s">
        <v>128</v>
      </c>
      <c r="BM244" s="184" t="s">
        <v>375</v>
      </c>
    </row>
    <row r="245" spans="1:65" s="2" customFormat="1" ht="11.25">
      <c r="A245" s="34"/>
      <c r="B245" s="35"/>
      <c r="C245" s="36"/>
      <c r="D245" s="186" t="s">
        <v>130</v>
      </c>
      <c r="E245" s="36"/>
      <c r="F245" s="187" t="s">
        <v>376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130</v>
      </c>
      <c r="AU245" s="17" t="s">
        <v>85</v>
      </c>
    </row>
    <row r="246" spans="1:65" s="13" customFormat="1" ht="11.25">
      <c r="B246" s="191"/>
      <c r="C246" s="192"/>
      <c r="D246" s="193" t="s">
        <v>132</v>
      </c>
      <c r="E246" s="194" t="s">
        <v>19</v>
      </c>
      <c r="F246" s="195" t="s">
        <v>377</v>
      </c>
      <c r="G246" s="192"/>
      <c r="H246" s="194" t="s">
        <v>19</v>
      </c>
      <c r="I246" s="196"/>
      <c r="J246" s="192"/>
      <c r="K246" s="192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132</v>
      </c>
      <c r="AU246" s="201" t="s">
        <v>85</v>
      </c>
      <c r="AV246" s="13" t="s">
        <v>83</v>
      </c>
      <c r="AW246" s="13" t="s">
        <v>36</v>
      </c>
      <c r="AX246" s="13" t="s">
        <v>75</v>
      </c>
      <c r="AY246" s="201" t="s">
        <v>121</v>
      </c>
    </row>
    <row r="247" spans="1:65" s="14" customFormat="1" ht="11.25">
      <c r="B247" s="202"/>
      <c r="C247" s="203"/>
      <c r="D247" s="193" t="s">
        <v>132</v>
      </c>
      <c r="E247" s="204" t="s">
        <v>19</v>
      </c>
      <c r="F247" s="205" t="s">
        <v>378</v>
      </c>
      <c r="G247" s="203"/>
      <c r="H247" s="206">
        <v>45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132</v>
      </c>
      <c r="AU247" s="212" t="s">
        <v>85</v>
      </c>
      <c r="AV247" s="14" t="s">
        <v>85</v>
      </c>
      <c r="AW247" s="14" t="s">
        <v>36</v>
      </c>
      <c r="AX247" s="14" t="s">
        <v>83</v>
      </c>
      <c r="AY247" s="212" t="s">
        <v>121</v>
      </c>
    </row>
    <row r="248" spans="1:65" s="2" customFormat="1" ht="21.75" customHeight="1">
      <c r="A248" s="34"/>
      <c r="B248" s="35"/>
      <c r="C248" s="173" t="s">
        <v>379</v>
      </c>
      <c r="D248" s="173" t="s">
        <v>123</v>
      </c>
      <c r="E248" s="174" t="s">
        <v>380</v>
      </c>
      <c r="F248" s="175" t="s">
        <v>381</v>
      </c>
      <c r="G248" s="176" t="s">
        <v>126</v>
      </c>
      <c r="H248" s="177">
        <v>442</v>
      </c>
      <c r="I248" s="178"/>
      <c r="J248" s="179">
        <f>ROUND(I248*H248,2)</f>
        <v>0</v>
      </c>
      <c r="K248" s="175" t="s">
        <v>127</v>
      </c>
      <c r="L248" s="39"/>
      <c r="M248" s="180" t="s">
        <v>19</v>
      </c>
      <c r="N248" s="181" t="s">
        <v>46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128</v>
      </c>
      <c r="AT248" s="184" t="s">
        <v>123</v>
      </c>
      <c r="AU248" s="184" t="s">
        <v>85</v>
      </c>
      <c r="AY248" s="17" t="s">
        <v>121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83</v>
      </c>
      <c r="BK248" s="185">
        <f>ROUND(I248*H248,2)</f>
        <v>0</v>
      </c>
      <c r="BL248" s="17" t="s">
        <v>128</v>
      </c>
      <c r="BM248" s="184" t="s">
        <v>382</v>
      </c>
    </row>
    <row r="249" spans="1:65" s="2" customFormat="1" ht="11.25">
      <c r="A249" s="34"/>
      <c r="B249" s="35"/>
      <c r="C249" s="36"/>
      <c r="D249" s="186" t="s">
        <v>130</v>
      </c>
      <c r="E249" s="36"/>
      <c r="F249" s="187" t="s">
        <v>383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130</v>
      </c>
      <c r="AU249" s="17" t="s">
        <v>85</v>
      </c>
    </row>
    <row r="250" spans="1:65" s="13" customFormat="1" ht="11.25">
      <c r="B250" s="191"/>
      <c r="C250" s="192"/>
      <c r="D250" s="193" t="s">
        <v>132</v>
      </c>
      <c r="E250" s="194" t="s">
        <v>19</v>
      </c>
      <c r="F250" s="195" t="s">
        <v>384</v>
      </c>
      <c r="G250" s="192"/>
      <c r="H250" s="194" t="s">
        <v>19</v>
      </c>
      <c r="I250" s="196"/>
      <c r="J250" s="192"/>
      <c r="K250" s="192"/>
      <c r="L250" s="197"/>
      <c r="M250" s="198"/>
      <c r="N250" s="199"/>
      <c r="O250" s="199"/>
      <c r="P250" s="199"/>
      <c r="Q250" s="199"/>
      <c r="R250" s="199"/>
      <c r="S250" s="199"/>
      <c r="T250" s="200"/>
      <c r="AT250" s="201" t="s">
        <v>132</v>
      </c>
      <c r="AU250" s="201" t="s">
        <v>85</v>
      </c>
      <c r="AV250" s="13" t="s">
        <v>83</v>
      </c>
      <c r="AW250" s="13" t="s">
        <v>36</v>
      </c>
      <c r="AX250" s="13" t="s">
        <v>75</v>
      </c>
      <c r="AY250" s="201" t="s">
        <v>121</v>
      </c>
    </row>
    <row r="251" spans="1:65" s="14" customFormat="1" ht="11.25">
      <c r="B251" s="202"/>
      <c r="C251" s="203"/>
      <c r="D251" s="193" t="s">
        <v>132</v>
      </c>
      <c r="E251" s="204" t="s">
        <v>19</v>
      </c>
      <c r="F251" s="205" t="s">
        <v>385</v>
      </c>
      <c r="G251" s="203"/>
      <c r="H251" s="206">
        <v>442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132</v>
      </c>
      <c r="AU251" s="212" t="s">
        <v>85</v>
      </c>
      <c r="AV251" s="14" t="s">
        <v>85</v>
      </c>
      <c r="AW251" s="14" t="s">
        <v>36</v>
      </c>
      <c r="AX251" s="14" t="s">
        <v>83</v>
      </c>
      <c r="AY251" s="212" t="s">
        <v>121</v>
      </c>
    </row>
    <row r="252" spans="1:65" s="2" customFormat="1" ht="21.75" customHeight="1">
      <c r="A252" s="34"/>
      <c r="B252" s="35"/>
      <c r="C252" s="173" t="s">
        <v>386</v>
      </c>
      <c r="D252" s="173" t="s">
        <v>123</v>
      </c>
      <c r="E252" s="174" t="s">
        <v>387</v>
      </c>
      <c r="F252" s="175" t="s">
        <v>388</v>
      </c>
      <c r="G252" s="176" t="s">
        <v>126</v>
      </c>
      <c r="H252" s="177">
        <v>100</v>
      </c>
      <c r="I252" s="178"/>
      <c r="J252" s="179">
        <f>ROUND(I252*H252,2)</f>
        <v>0</v>
      </c>
      <c r="K252" s="175" t="s">
        <v>127</v>
      </c>
      <c r="L252" s="39"/>
      <c r="M252" s="180" t="s">
        <v>19</v>
      </c>
      <c r="N252" s="181" t="s">
        <v>46</v>
      </c>
      <c r="O252" s="64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128</v>
      </c>
      <c r="AT252" s="184" t="s">
        <v>123</v>
      </c>
      <c r="AU252" s="184" t="s">
        <v>85</v>
      </c>
      <c r="AY252" s="17" t="s">
        <v>121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83</v>
      </c>
      <c r="BK252" s="185">
        <f>ROUND(I252*H252,2)</f>
        <v>0</v>
      </c>
      <c r="BL252" s="17" t="s">
        <v>128</v>
      </c>
      <c r="BM252" s="184" t="s">
        <v>389</v>
      </c>
    </row>
    <row r="253" spans="1:65" s="2" customFormat="1" ht="11.25">
      <c r="A253" s="34"/>
      <c r="B253" s="35"/>
      <c r="C253" s="36"/>
      <c r="D253" s="186" t="s">
        <v>130</v>
      </c>
      <c r="E253" s="36"/>
      <c r="F253" s="187" t="s">
        <v>390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130</v>
      </c>
      <c r="AU253" s="17" t="s">
        <v>85</v>
      </c>
    </row>
    <row r="254" spans="1:65" s="13" customFormat="1" ht="11.25">
      <c r="B254" s="191"/>
      <c r="C254" s="192"/>
      <c r="D254" s="193" t="s">
        <v>132</v>
      </c>
      <c r="E254" s="194" t="s">
        <v>19</v>
      </c>
      <c r="F254" s="195" t="s">
        <v>391</v>
      </c>
      <c r="G254" s="192"/>
      <c r="H254" s="194" t="s">
        <v>19</v>
      </c>
      <c r="I254" s="196"/>
      <c r="J254" s="192"/>
      <c r="K254" s="192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132</v>
      </c>
      <c r="AU254" s="201" t="s">
        <v>85</v>
      </c>
      <c r="AV254" s="13" t="s">
        <v>83</v>
      </c>
      <c r="AW254" s="13" t="s">
        <v>36</v>
      </c>
      <c r="AX254" s="13" t="s">
        <v>75</v>
      </c>
      <c r="AY254" s="201" t="s">
        <v>121</v>
      </c>
    </row>
    <row r="255" spans="1:65" s="14" customFormat="1" ht="11.25">
      <c r="B255" s="202"/>
      <c r="C255" s="203"/>
      <c r="D255" s="193" t="s">
        <v>132</v>
      </c>
      <c r="E255" s="204" t="s">
        <v>19</v>
      </c>
      <c r="F255" s="205" t="s">
        <v>392</v>
      </c>
      <c r="G255" s="203"/>
      <c r="H255" s="206">
        <v>100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132</v>
      </c>
      <c r="AU255" s="212" t="s">
        <v>85</v>
      </c>
      <c r="AV255" s="14" t="s">
        <v>85</v>
      </c>
      <c r="AW255" s="14" t="s">
        <v>36</v>
      </c>
      <c r="AX255" s="14" t="s">
        <v>83</v>
      </c>
      <c r="AY255" s="212" t="s">
        <v>121</v>
      </c>
    </row>
    <row r="256" spans="1:65" s="2" customFormat="1" ht="21.75" customHeight="1">
      <c r="A256" s="34"/>
      <c r="B256" s="35"/>
      <c r="C256" s="173" t="s">
        <v>393</v>
      </c>
      <c r="D256" s="173" t="s">
        <v>123</v>
      </c>
      <c r="E256" s="174" t="s">
        <v>394</v>
      </c>
      <c r="F256" s="175" t="s">
        <v>395</v>
      </c>
      <c r="G256" s="176" t="s">
        <v>126</v>
      </c>
      <c r="H256" s="177">
        <v>930</v>
      </c>
      <c r="I256" s="178"/>
      <c r="J256" s="179">
        <f>ROUND(I256*H256,2)</f>
        <v>0</v>
      </c>
      <c r="K256" s="175" t="s">
        <v>127</v>
      </c>
      <c r="L256" s="39"/>
      <c r="M256" s="180" t="s">
        <v>19</v>
      </c>
      <c r="N256" s="181" t="s">
        <v>46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128</v>
      </c>
      <c r="AT256" s="184" t="s">
        <v>123</v>
      </c>
      <c r="AU256" s="184" t="s">
        <v>85</v>
      </c>
      <c r="AY256" s="17" t="s">
        <v>121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83</v>
      </c>
      <c r="BK256" s="185">
        <f>ROUND(I256*H256,2)</f>
        <v>0</v>
      </c>
      <c r="BL256" s="17" t="s">
        <v>128</v>
      </c>
      <c r="BM256" s="184" t="s">
        <v>396</v>
      </c>
    </row>
    <row r="257" spans="1:65" s="2" customFormat="1" ht="11.25">
      <c r="A257" s="34"/>
      <c r="B257" s="35"/>
      <c r="C257" s="36"/>
      <c r="D257" s="186" t="s">
        <v>130</v>
      </c>
      <c r="E257" s="36"/>
      <c r="F257" s="187" t="s">
        <v>397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130</v>
      </c>
      <c r="AU257" s="17" t="s">
        <v>85</v>
      </c>
    </row>
    <row r="258" spans="1:65" s="13" customFormat="1" ht="11.25">
      <c r="B258" s="191"/>
      <c r="C258" s="192"/>
      <c r="D258" s="193" t="s">
        <v>132</v>
      </c>
      <c r="E258" s="194" t="s">
        <v>19</v>
      </c>
      <c r="F258" s="195" t="s">
        <v>398</v>
      </c>
      <c r="G258" s="192"/>
      <c r="H258" s="194" t="s">
        <v>19</v>
      </c>
      <c r="I258" s="196"/>
      <c r="J258" s="192"/>
      <c r="K258" s="192"/>
      <c r="L258" s="197"/>
      <c r="M258" s="198"/>
      <c r="N258" s="199"/>
      <c r="O258" s="199"/>
      <c r="P258" s="199"/>
      <c r="Q258" s="199"/>
      <c r="R258" s="199"/>
      <c r="S258" s="199"/>
      <c r="T258" s="200"/>
      <c r="AT258" s="201" t="s">
        <v>132</v>
      </c>
      <c r="AU258" s="201" t="s">
        <v>85</v>
      </c>
      <c r="AV258" s="13" t="s">
        <v>83</v>
      </c>
      <c r="AW258" s="13" t="s">
        <v>36</v>
      </c>
      <c r="AX258" s="13" t="s">
        <v>75</v>
      </c>
      <c r="AY258" s="201" t="s">
        <v>121</v>
      </c>
    </row>
    <row r="259" spans="1:65" s="14" customFormat="1" ht="11.25">
      <c r="B259" s="202"/>
      <c r="C259" s="203"/>
      <c r="D259" s="193" t="s">
        <v>132</v>
      </c>
      <c r="E259" s="204" t="s">
        <v>19</v>
      </c>
      <c r="F259" s="205" t="s">
        <v>399</v>
      </c>
      <c r="G259" s="203"/>
      <c r="H259" s="206">
        <v>930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132</v>
      </c>
      <c r="AU259" s="212" t="s">
        <v>85</v>
      </c>
      <c r="AV259" s="14" t="s">
        <v>85</v>
      </c>
      <c r="AW259" s="14" t="s">
        <v>36</v>
      </c>
      <c r="AX259" s="14" t="s">
        <v>83</v>
      </c>
      <c r="AY259" s="212" t="s">
        <v>121</v>
      </c>
    </row>
    <row r="260" spans="1:65" s="2" customFormat="1" ht="24.2" customHeight="1">
      <c r="A260" s="34"/>
      <c r="B260" s="35"/>
      <c r="C260" s="173" t="s">
        <v>400</v>
      </c>
      <c r="D260" s="173" t="s">
        <v>123</v>
      </c>
      <c r="E260" s="174" t="s">
        <v>401</v>
      </c>
      <c r="F260" s="175" t="s">
        <v>402</v>
      </c>
      <c r="G260" s="176" t="s">
        <v>126</v>
      </c>
      <c r="H260" s="177">
        <v>442</v>
      </c>
      <c r="I260" s="178"/>
      <c r="J260" s="179">
        <f>ROUND(I260*H260,2)</f>
        <v>0</v>
      </c>
      <c r="K260" s="175" t="s">
        <v>127</v>
      </c>
      <c r="L260" s="39"/>
      <c r="M260" s="180" t="s">
        <v>19</v>
      </c>
      <c r="N260" s="181" t="s">
        <v>46</v>
      </c>
      <c r="O260" s="64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128</v>
      </c>
      <c r="AT260" s="184" t="s">
        <v>123</v>
      </c>
      <c r="AU260" s="184" t="s">
        <v>85</v>
      </c>
      <c r="AY260" s="17" t="s">
        <v>121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83</v>
      </c>
      <c r="BK260" s="185">
        <f>ROUND(I260*H260,2)</f>
        <v>0</v>
      </c>
      <c r="BL260" s="17" t="s">
        <v>128</v>
      </c>
      <c r="BM260" s="184" t="s">
        <v>403</v>
      </c>
    </row>
    <row r="261" spans="1:65" s="2" customFormat="1" ht="11.25">
      <c r="A261" s="34"/>
      <c r="B261" s="35"/>
      <c r="C261" s="36"/>
      <c r="D261" s="186" t="s">
        <v>130</v>
      </c>
      <c r="E261" s="36"/>
      <c r="F261" s="187" t="s">
        <v>404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130</v>
      </c>
      <c r="AU261" s="17" t="s">
        <v>85</v>
      </c>
    </row>
    <row r="262" spans="1:65" s="13" customFormat="1" ht="11.25">
      <c r="B262" s="191"/>
      <c r="C262" s="192"/>
      <c r="D262" s="193" t="s">
        <v>132</v>
      </c>
      <c r="E262" s="194" t="s">
        <v>19</v>
      </c>
      <c r="F262" s="195" t="s">
        <v>384</v>
      </c>
      <c r="G262" s="192"/>
      <c r="H262" s="194" t="s">
        <v>19</v>
      </c>
      <c r="I262" s="196"/>
      <c r="J262" s="192"/>
      <c r="K262" s="192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132</v>
      </c>
      <c r="AU262" s="201" t="s">
        <v>85</v>
      </c>
      <c r="AV262" s="13" t="s">
        <v>83</v>
      </c>
      <c r="AW262" s="13" t="s">
        <v>36</v>
      </c>
      <c r="AX262" s="13" t="s">
        <v>75</v>
      </c>
      <c r="AY262" s="201" t="s">
        <v>121</v>
      </c>
    </row>
    <row r="263" spans="1:65" s="14" customFormat="1" ht="11.25">
      <c r="B263" s="202"/>
      <c r="C263" s="203"/>
      <c r="D263" s="193" t="s">
        <v>132</v>
      </c>
      <c r="E263" s="204" t="s">
        <v>19</v>
      </c>
      <c r="F263" s="205" t="s">
        <v>385</v>
      </c>
      <c r="G263" s="203"/>
      <c r="H263" s="206">
        <v>442</v>
      </c>
      <c r="I263" s="207"/>
      <c r="J263" s="203"/>
      <c r="K263" s="203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132</v>
      </c>
      <c r="AU263" s="212" t="s">
        <v>85</v>
      </c>
      <c r="AV263" s="14" t="s">
        <v>85</v>
      </c>
      <c r="AW263" s="14" t="s">
        <v>36</v>
      </c>
      <c r="AX263" s="14" t="s">
        <v>83</v>
      </c>
      <c r="AY263" s="212" t="s">
        <v>121</v>
      </c>
    </row>
    <row r="264" spans="1:65" s="2" customFormat="1" ht="24.2" customHeight="1">
      <c r="A264" s="34"/>
      <c r="B264" s="35"/>
      <c r="C264" s="173" t="s">
        <v>405</v>
      </c>
      <c r="D264" s="173" t="s">
        <v>123</v>
      </c>
      <c r="E264" s="174" t="s">
        <v>406</v>
      </c>
      <c r="F264" s="175" t="s">
        <v>407</v>
      </c>
      <c r="G264" s="176" t="s">
        <v>126</v>
      </c>
      <c r="H264" s="177">
        <v>442</v>
      </c>
      <c r="I264" s="178"/>
      <c r="J264" s="179">
        <f>ROUND(I264*H264,2)</f>
        <v>0</v>
      </c>
      <c r="K264" s="175" t="s">
        <v>127</v>
      </c>
      <c r="L264" s="39"/>
      <c r="M264" s="180" t="s">
        <v>19</v>
      </c>
      <c r="N264" s="181" t="s">
        <v>46</v>
      </c>
      <c r="O264" s="64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128</v>
      </c>
      <c r="AT264" s="184" t="s">
        <v>123</v>
      </c>
      <c r="AU264" s="184" t="s">
        <v>85</v>
      </c>
      <c r="AY264" s="17" t="s">
        <v>121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83</v>
      </c>
      <c r="BK264" s="185">
        <f>ROUND(I264*H264,2)</f>
        <v>0</v>
      </c>
      <c r="BL264" s="17" t="s">
        <v>128</v>
      </c>
      <c r="BM264" s="184" t="s">
        <v>408</v>
      </c>
    </row>
    <row r="265" spans="1:65" s="2" customFormat="1" ht="11.25">
      <c r="A265" s="34"/>
      <c r="B265" s="35"/>
      <c r="C265" s="36"/>
      <c r="D265" s="186" t="s">
        <v>130</v>
      </c>
      <c r="E265" s="36"/>
      <c r="F265" s="187" t="s">
        <v>409</v>
      </c>
      <c r="G265" s="36"/>
      <c r="H265" s="36"/>
      <c r="I265" s="188"/>
      <c r="J265" s="36"/>
      <c r="K265" s="36"/>
      <c r="L265" s="39"/>
      <c r="M265" s="189"/>
      <c r="N265" s="190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130</v>
      </c>
      <c r="AU265" s="17" t="s">
        <v>85</v>
      </c>
    </row>
    <row r="266" spans="1:65" s="2" customFormat="1" ht="19.5">
      <c r="A266" s="34"/>
      <c r="B266" s="35"/>
      <c r="C266" s="36"/>
      <c r="D266" s="193" t="s">
        <v>410</v>
      </c>
      <c r="E266" s="36"/>
      <c r="F266" s="234" t="s">
        <v>411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410</v>
      </c>
      <c r="AU266" s="17" t="s">
        <v>85</v>
      </c>
    </row>
    <row r="267" spans="1:65" s="13" customFormat="1" ht="11.25">
      <c r="B267" s="191"/>
      <c r="C267" s="192"/>
      <c r="D267" s="193" t="s">
        <v>132</v>
      </c>
      <c r="E267" s="194" t="s">
        <v>19</v>
      </c>
      <c r="F267" s="195" t="s">
        <v>384</v>
      </c>
      <c r="G267" s="192"/>
      <c r="H267" s="194" t="s">
        <v>19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132</v>
      </c>
      <c r="AU267" s="201" t="s">
        <v>85</v>
      </c>
      <c r="AV267" s="13" t="s">
        <v>83</v>
      </c>
      <c r="AW267" s="13" t="s">
        <v>36</v>
      </c>
      <c r="AX267" s="13" t="s">
        <v>75</v>
      </c>
      <c r="AY267" s="201" t="s">
        <v>121</v>
      </c>
    </row>
    <row r="268" spans="1:65" s="14" customFormat="1" ht="11.25">
      <c r="B268" s="202"/>
      <c r="C268" s="203"/>
      <c r="D268" s="193" t="s">
        <v>132</v>
      </c>
      <c r="E268" s="204" t="s">
        <v>19</v>
      </c>
      <c r="F268" s="205" t="s">
        <v>385</v>
      </c>
      <c r="G268" s="203"/>
      <c r="H268" s="206">
        <v>442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132</v>
      </c>
      <c r="AU268" s="212" t="s">
        <v>85</v>
      </c>
      <c r="AV268" s="14" t="s">
        <v>85</v>
      </c>
      <c r="AW268" s="14" t="s">
        <v>36</v>
      </c>
      <c r="AX268" s="14" t="s">
        <v>83</v>
      </c>
      <c r="AY268" s="212" t="s">
        <v>121</v>
      </c>
    </row>
    <row r="269" spans="1:65" s="2" customFormat="1" ht="16.5" customHeight="1">
      <c r="A269" s="34"/>
      <c r="B269" s="35"/>
      <c r="C269" s="173" t="s">
        <v>412</v>
      </c>
      <c r="D269" s="173" t="s">
        <v>123</v>
      </c>
      <c r="E269" s="174" t="s">
        <v>413</v>
      </c>
      <c r="F269" s="175" t="s">
        <v>414</v>
      </c>
      <c r="G269" s="176" t="s">
        <v>126</v>
      </c>
      <c r="H269" s="177">
        <v>13</v>
      </c>
      <c r="I269" s="178"/>
      <c r="J269" s="179">
        <f>ROUND(I269*H269,2)</f>
        <v>0</v>
      </c>
      <c r="K269" s="175" t="s">
        <v>127</v>
      </c>
      <c r="L269" s="39"/>
      <c r="M269" s="180" t="s">
        <v>19</v>
      </c>
      <c r="N269" s="181" t="s">
        <v>46</v>
      </c>
      <c r="O269" s="64"/>
      <c r="P269" s="182">
        <f>O269*H269</f>
        <v>0</v>
      </c>
      <c r="Q269" s="182">
        <v>0.40799999999999997</v>
      </c>
      <c r="R269" s="182">
        <f>Q269*H269</f>
        <v>5.3039999999999994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128</v>
      </c>
      <c r="AT269" s="184" t="s">
        <v>123</v>
      </c>
      <c r="AU269" s="184" t="s">
        <v>85</v>
      </c>
      <c r="AY269" s="17" t="s">
        <v>121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83</v>
      </c>
      <c r="BK269" s="185">
        <f>ROUND(I269*H269,2)</f>
        <v>0</v>
      </c>
      <c r="BL269" s="17" t="s">
        <v>128</v>
      </c>
      <c r="BM269" s="184" t="s">
        <v>415</v>
      </c>
    </row>
    <row r="270" spans="1:65" s="2" customFormat="1" ht="11.25">
      <c r="A270" s="34"/>
      <c r="B270" s="35"/>
      <c r="C270" s="36"/>
      <c r="D270" s="186" t="s">
        <v>130</v>
      </c>
      <c r="E270" s="36"/>
      <c r="F270" s="187" t="s">
        <v>416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130</v>
      </c>
      <c r="AU270" s="17" t="s">
        <v>85</v>
      </c>
    </row>
    <row r="271" spans="1:65" s="2" customFormat="1" ht="16.5" customHeight="1">
      <c r="A271" s="34"/>
      <c r="B271" s="35"/>
      <c r="C271" s="173" t="s">
        <v>417</v>
      </c>
      <c r="D271" s="173" t="s">
        <v>123</v>
      </c>
      <c r="E271" s="174" t="s">
        <v>418</v>
      </c>
      <c r="F271" s="175" t="s">
        <v>419</v>
      </c>
      <c r="G271" s="176" t="s">
        <v>126</v>
      </c>
      <c r="H271" s="177">
        <v>451</v>
      </c>
      <c r="I271" s="178"/>
      <c r="J271" s="179">
        <f>ROUND(I271*H271,2)</f>
        <v>0</v>
      </c>
      <c r="K271" s="175" t="s">
        <v>127</v>
      </c>
      <c r="L271" s="39"/>
      <c r="M271" s="180" t="s">
        <v>19</v>
      </c>
      <c r="N271" s="181" t="s">
        <v>46</v>
      </c>
      <c r="O271" s="64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128</v>
      </c>
      <c r="AT271" s="184" t="s">
        <v>123</v>
      </c>
      <c r="AU271" s="184" t="s">
        <v>85</v>
      </c>
      <c r="AY271" s="17" t="s">
        <v>121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83</v>
      </c>
      <c r="BK271" s="185">
        <f>ROUND(I271*H271,2)</f>
        <v>0</v>
      </c>
      <c r="BL271" s="17" t="s">
        <v>128</v>
      </c>
      <c r="BM271" s="184" t="s">
        <v>420</v>
      </c>
    </row>
    <row r="272" spans="1:65" s="2" customFormat="1" ht="11.25">
      <c r="A272" s="34"/>
      <c r="B272" s="35"/>
      <c r="C272" s="36"/>
      <c r="D272" s="186" t="s">
        <v>130</v>
      </c>
      <c r="E272" s="36"/>
      <c r="F272" s="187" t="s">
        <v>421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130</v>
      </c>
      <c r="AU272" s="17" t="s">
        <v>85</v>
      </c>
    </row>
    <row r="273" spans="1:65" s="13" customFormat="1" ht="11.25">
      <c r="B273" s="191"/>
      <c r="C273" s="192"/>
      <c r="D273" s="193" t="s">
        <v>132</v>
      </c>
      <c r="E273" s="194" t="s">
        <v>19</v>
      </c>
      <c r="F273" s="195" t="s">
        <v>384</v>
      </c>
      <c r="G273" s="192"/>
      <c r="H273" s="194" t="s">
        <v>19</v>
      </c>
      <c r="I273" s="196"/>
      <c r="J273" s="192"/>
      <c r="K273" s="192"/>
      <c r="L273" s="197"/>
      <c r="M273" s="198"/>
      <c r="N273" s="199"/>
      <c r="O273" s="199"/>
      <c r="P273" s="199"/>
      <c r="Q273" s="199"/>
      <c r="R273" s="199"/>
      <c r="S273" s="199"/>
      <c r="T273" s="200"/>
      <c r="AT273" s="201" t="s">
        <v>132</v>
      </c>
      <c r="AU273" s="201" t="s">
        <v>85</v>
      </c>
      <c r="AV273" s="13" t="s">
        <v>83</v>
      </c>
      <c r="AW273" s="13" t="s">
        <v>36</v>
      </c>
      <c r="AX273" s="13" t="s">
        <v>75</v>
      </c>
      <c r="AY273" s="201" t="s">
        <v>121</v>
      </c>
    </row>
    <row r="274" spans="1:65" s="14" customFormat="1" ht="11.25">
      <c r="B274" s="202"/>
      <c r="C274" s="203"/>
      <c r="D274" s="193" t="s">
        <v>132</v>
      </c>
      <c r="E274" s="204" t="s">
        <v>19</v>
      </c>
      <c r="F274" s="205" t="s">
        <v>385</v>
      </c>
      <c r="G274" s="203"/>
      <c r="H274" s="206">
        <v>442</v>
      </c>
      <c r="I274" s="207"/>
      <c r="J274" s="203"/>
      <c r="K274" s="203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132</v>
      </c>
      <c r="AU274" s="212" t="s">
        <v>85</v>
      </c>
      <c r="AV274" s="14" t="s">
        <v>85</v>
      </c>
      <c r="AW274" s="14" t="s">
        <v>36</v>
      </c>
      <c r="AX274" s="14" t="s">
        <v>75</v>
      </c>
      <c r="AY274" s="212" t="s">
        <v>121</v>
      </c>
    </row>
    <row r="275" spans="1:65" s="13" customFormat="1" ht="11.25">
      <c r="B275" s="191"/>
      <c r="C275" s="192"/>
      <c r="D275" s="193" t="s">
        <v>132</v>
      </c>
      <c r="E275" s="194" t="s">
        <v>19</v>
      </c>
      <c r="F275" s="195" t="s">
        <v>422</v>
      </c>
      <c r="G275" s="192"/>
      <c r="H275" s="194" t="s">
        <v>19</v>
      </c>
      <c r="I275" s="196"/>
      <c r="J275" s="192"/>
      <c r="K275" s="192"/>
      <c r="L275" s="197"/>
      <c r="M275" s="198"/>
      <c r="N275" s="199"/>
      <c r="O275" s="199"/>
      <c r="P275" s="199"/>
      <c r="Q275" s="199"/>
      <c r="R275" s="199"/>
      <c r="S275" s="199"/>
      <c r="T275" s="200"/>
      <c r="AT275" s="201" t="s">
        <v>132</v>
      </c>
      <c r="AU275" s="201" t="s">
        <v>85</v>
      </c>
      <c r="AV275" s="13" t="s">
        <v>83</v>
      </c>
      <c r="AW275" s="13" t="s">
        <v>36</v>
      </c>
      <c r="AX275" s="13" t="s">
        <v>75</v>
      </c>
      <c r="AY275" s="201" t="s">
        <v>121</v>
      </c>
    </row>
    <row r="276" spans="1:65" s="14" customFormat="1" ht="11.25">
      <c r="B276" s="202"/>
      <c r="C276" s="203"/>
      <c r="D276" s="193" t="s">
        <v>132</v>
      </c>
      <c r="E276" s="204" t="s">
        <v>19</v>
      </c>
      <c r="F276" s="205" t="s">
        <v>176</v>
      </c>
      <c r="G276" s="203"/>
      <c r="H276" s="206">
        <v>9</v>
      </c>
      <c r="I276" s="207"/>
      <c r="J276" s="203"/>
      <c r="K276" s="203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132</v>
      </c>
      <c r="AU276" s="212" t="s">
        <v>85</v>
      </c>
      <c r="AV276" s="14" t="s">
        <v>85</v>
      </c>
      <c r="AW276" s="14" t="s">
        <v>36</v>
      </c>
      <c r="AX276" s="14" t="s">
        <v>75</v>
      </c>
      <c r="AY276" s="212" t="s">
        <v>121</v>
      </c>
    </row>
    <row r="277" spans="1:65" s="15" customFormat="1" ht="11.25">
      <c r="B277" s="213"/>
      <c r="C277" s="214"/>
      <c r="D277" s="193" t="s">
        <v>132</v>
      </c>
      <c r="E277" s="215" t="s">
        <v>19</v>
      </c>
      <c r="F277" s="216" t="s">
        <v>137</v>
      </c>
      <c r="G277" s="214"/>
      <c r="H277" s="217">
        <v>451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132</v>
      </c>
      <c r="AU277" s="223" t="s">
        <v>85</v>
      </c>
      <c r="AV277" s="15" t="s">
        <v>128</v>
      </c>
      <c r="AW277" s="15" t="s">
        <v>36</v>
      </c>
      <c r="AX277" s="15" t="s">
        <v>83</v>
      </c>
      <c r="AY277" s="223" t="s">
        <v>121</v>
      </c>
    </row>
    <row r="278" spans="1:65" s="2" customFormat="1" ht="16.5" customHeight="1">
      <c r="A278" s="34"/>
      <c r="B278" s="35"/>
      <c r="C278" s="173" t="s">
        <v>423</v>
      </c>
      <c r="D278" s="173" t="s">
        <v>123</v>
      </c>
      <c r="E278" s="174" t="s">
        <v>424</v>
      </c>
      <c r="F278" s="175" t="s">
        <v>425</v>
      </c>
      <c r="G278" s="176" t="s">
        <v>126</v>
      </c>
      <c r="H278" s="177">
        <v>451</v>
      </c>
      <c r="I278" s="178"/>
      <c r="J278" s="179">
        <f>ROUND(I278*H278,2)</f>
        <v>0</v>
      </c>
      <c r="K278" s="175" t="s">
        <v>127</v>
      </c>
      <c r="L278" s="39"/>
      <c r="M278" s="180" t="s">
        <v>19</v>
      </c>
      <c r="N278" s="181" t="s">
        <v>46</v>
      </c>
      <c r="O278" s="64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128</v>
      </c>
      <c r="AT278" s="184" t="s">
        <v>123</v>
      </c>
      <c r="AU278" s="184" t="s">
        <v>85</v>
      </c>
      <c r="AY278" s="17" t="s">
        <v>121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83</v>
      </c>
      <c r="BK278" s="185">
        <f>ROUND(I278*H278,2)</f>
        <v>0</v>
      </c>
      <c r="BL278" s="17" t="s">
        <v>128</v>
      </c>
      <c r="BM278" s="184" t="s">
        <v>426</v>
      </c>
    </row>
    <row r="279" spans="1:65" s="2" customFormat="1" ht="11.25">
      <c r="A279" s="34"/>
      <c r="B279" s="35"/>
      <c r="C279" s="36"/>
      <c r="D279" s="186" t="s">
        <v>130</v>
      </c>
      <c r="E279" s="36"/>
      <c r="F279" s="187" t="s">
        <v>427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130</v>
      </c>
      <c r="AU279" s="17" t="s">
        <v>85</v>
      </c>
    </row>
    <row r="280" spans="1:65" s="13" customFormat="1" ht="11.25">
      <c r="B280" s="191"/>
      <c r="C280" s="192"/>
      <c r="D280" s="193" t="s">
        <v>132</v>
      </c>
      <c r="E280" s="194" t="s">
        <v>19</v>
      </c>
      <c r="F280" s="195" t="s">
        <v>384</v>
      </c>
      <c r="G280" s="192"/>
      <c r="H280" s="194" t="s">
        <v>19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132</v>
      </c>
      <c r="AU280" s="201" t="s">
        <v>85</v>
      </c>
      <c r="AV280" s="13" t="s">
        <v>83</v>
      </c>
      <c r="AW280" s="13" t="s">
        <v>36</v>
      </c>
      <c r="AX280" s="13" t="s">
        <v>75</v>
      </c>
      <c r="AY280" s="201" t="s">
        <v>121</v>
      </c>
    </row>
    <row r="281" spans="1:65" s="14" customFormat="1" ht="11.25">
      <c r="B281" s="202"/>
      <c r="C281" s="203"/>
      <c r="D281" s="193" t="s">
        <v>132</v>
      </c>
      <c r="E281" s="204" t="s">
        <v>19</v>
      </c>
      <c r="F281" s="205" t="s">
        <v>385</v>
      </c>
      <c r="G281" s="203"/>
      <c r="H281" s="206">
        <v>442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132</v>
      </c>
      <c r="AU281" s="212" t="s">
        <v>85</v>
      </c>
      <c r="AV281" s="14" t="s">
        <v>85</v>
      </c>
      <c r="AW281" s="14" t="s">
        <v>36</v>
      </c>
      <c r="AX281" s="14" t="s">
        <v>75</v>
      </c>
      <c r="AY281" s="212" t="s">
        <v>121</v>
      </c>
    </row>
    <row r="282" spans="1:65" s="13" customFormat="1" ht="11.25">
      <c r="B282" s="191"/>
      <c r="C282" s="192"/>
      <c r="D282" s="193" t="s">
        <v>132</v>
      </c>
      <c r="E282" s="194" t="s">
        <v>19</v>
      </c>
      <c r="F282" s="195" t="s">
        <v>422</v>
      </c>
      <c r="G282" s="192"/>
      <c r="H282" s="194" t="s">
        <v>19</v>
      </c>
      <c r="I282" s="196"/>
      <c r="J282" s="192"/>
      <c r="K282" s="192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132</v>
      </c>
      <c r="AU282" s="201" t="s">
        <v>85</v>
      </c>
      <c r="AV282" s="13" t="s">
        <v>83</v>
      </c>
      <c r="AW282" s="13" t="s">
        <v>36</v>
      </c>
      <c r="AX282" s="13" t="s">
        <v>75</v>
      </c>
      <c r="AY282" s="201" t="s">
        <v>121</v>
      </c>
    </row>
    <row r="283" spans="1:65" s="14" customFormat="1" ht="11.25">
      <c r="B283" s="202"/>
      <c r="C283" s="203"/>
      <c r="D283" s="193" t="s">
        <v>132</v>
      </c>
      <c r="E283" s="204" t="s">
        <v>19</v>
      </c>
      <c r="F283" s="205" t="s">
        <v>176</v>
      </c>
      <c r="G283" s="203"/>
      <c r="H283" s="206">
        <v>9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132</v>
      </c>
      <c r="AU283" s="212" t="s">
        <v>85</v>
      </c>
      <c r="AV283" s="14" t="s">
        <v>85</v>
      </c>
      <c r="AW283" s="14" t="s">
        <v>36</v>
      </c>
      <c r="AX283" s="14" t="s">
        <v>75</v>
      </c>
      <c r="AY283" s="212" t="s">
        <v>121</v>
      </c>
    </row>
    <row r="284" spans="1:65" s="15" customFormat="1" ht="11.25">
      <c r="B284" s="213"/>
      <c r="C284" s="214"/>
      <c r="D284" s="193" t="s">
        <v>132</v>
      </c>
      <c r="E284" s="215" t="s">
        <v>19</v>
      </c>
      <c r="F284" s="216" t="s">
        <v>137</v>
      </c>
      <c r="G284" s="214"/>
      <c r="H284" s="217">
        <v>451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132</v>
      </c>
      <c r="AU284" s="223" t="s">
        <v>85</v>
      </c>
      <c r="AV284" s="15" t="s">
        <v>128</v>
      </c>
      <c r="AW284" s="15" t="s">
        <v>36</v>
      </c>
      <c r="AX284" s="15" t="s">
        <v>83</v>
      </c>
      <c r="AY284" s="223" t="s">
        <v>121</v>
      </c>
    </row>
    <row r="285" spans="1:65" s="2" customFormat="1" ht="24.2" customHeight="1">
      <c r="A285" s="34"/>
      <c r="B285" s="35"/>
      <c r="C285" s="173" t="s">
        <v>428</v>
      </c>
      <c r="D285" s="173" t="s">
        <v>123</v>
      </c>
      <c r="E285" s="174" t="s">
        <v>429</v>
      </c>
      <c r="F285" s="175" t="s">
        <v>430</v>
      </c>
      <c r="G285" s="176" t="s">
        <v>126</v>
      </c>
      <c r="H285" s="177">
        <v>9</v>
      </c>
      <c r="I285" s="178"/>
      <c r="J285" s="179">
        <f>ROUND(I285*H285,2)</f>
        <v>0</v>
      </c>
      <c r="K285" s="175" t="s">
        <v>127</v>
      </c>
      <c r="L285" s="39"/>
      <c r="M285" s="180" t="s">
        <v>19</v>
      </c>
      <c r="N285" s="181" t="s">
        <v>46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128</v>
      </c>
      <c r="AT285" s="184" t="s">
        <v>123</v>
      </c>
      <c r="AU285" s="184" t="s">
        <v>85</v>
      </c>
      <c r="AY285" s="17" t="s">
        <v>121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83</v>
      </c>
      <c r="BK285" s="185">
        <f>ROUND(I285*H285,2)</f>
        <v>0</v>
      </c>
      <c r="BL285" s="17" t="s">
        <v>128</v>
      </c>
      <c r="BM285" s="184" t="s">
        <v>431</v>
      </c>
    </row>
    <row r="286" spans="1:65" s="2" customFormat="1" ht="11.25">
      <c r="A286" s="34"/>
      <c r="B286" s="35"/>
      <c r="C286" s="36"/>
      <c r="D286" s="186" t="s">
        <v>130</v>
      </c>
      <c r="E286" s="36"/>
      <c r="F286" s="187" t="s">
        <v>432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130</v>
      </c>
      <c r="AU286" s="17" t="s">
        <v>85</v>
      </c>
    </row>
    <row r="287" spans="1:65" s="13" customFormat="1" ht="11.25">
      <c r="B287" s="191"/>
      <c r="C287" s="192"/>
      <c r="D287" s="193" t="s">
        <v>132</v>
      </c>
      <c r="E287" s="194" t="s">
        <v>19</v>
      </c>
      <c r="F287" s="195" t="s">
        <v>422</v>
      </c>
      <c r="G287" s="192"/>
      <c r="H287" s="194" t="s">
        <v>19</v>
      </c>
      <c r="I287" s="196"/>
      <c r="J287" s="192"/>
      <c r="K287" s="192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132</v>
      </c>
      <c r="AU287" s="201" t="s">
        <v>85</v>
      </c>
      <c r="AV287" s="13" t="s">
        <v>83</v>
      </c>
      <c r="AW287" s="13" t="s">
        <v>36</v>
      </c>
      <c r="AX287" s="13" t="s">
        <v>75</v>
      </c>
      <c r="AY287" s="201" t="s">
        <v>121</v>
      </c>
    </row>
    <row r="288" spans="1:65" s="14" customFormat="1" ht="11.25">
      <c r="B288" s="202"/>
      <c r="C288" s="203"/>
      <c r="D288" s="193" t="s">
        <v>132</v>
      </c>
      <c r="E288" s="204" t="s">
        <v>19</v>
      </c>
      <c r="F288" s="205" t="s">
        <v>176</v>
      </c>
      <c r="G288" s="203"/>
      <c r="H288" s="206">
        <v>9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132</v>
      </c>
      <c r="AU288" s="212" t="s">
        <v>85</v>
      </c>
      <c r="AV288" s="14" t="s">
        <v>85</v>
      </c>
      <c r="AW288" s="14" t="s">
        <v>36</v>
      </c>
      <c r="AX288" s="14" t="s">
        <v>83</v>
      </c>
      <c r="AY288" s="212" t="s">
        <v>121</v>
      </c>
    </row>
    <row r="289" spans="1:65" s="2" customFormat="1" ht="24.2" customHeight="1">
      <c r="A289" s="34"/>
      <c r="B289" s="35"/>
      <c r="C289" s="173" t="s">
        <v>433</v>
      </c>
      <c r="D289" s="173" t="s">
        <v>123</v>
      </c>
      <c r="E289" s="174" t="s">
        <v>434</v>
      </c>
      <c r="F289" s="175" t="s">
        <v>435</v>
      </c>
      <c r="G289" s="176" t="s">
        <v>126</v>
      </c>
      <c r="H289" s="177">
        <v>442</v>
      </c>
      <c r="I289" s="178"/>
      <c r="J289" s="179">
        <f>ROUND(I289*H289,2)</f>
        <v>0</v>
      </c>
      <c r="K289" s="175" t="s">
        <v>127</v>
      </c>
      <c r="L289" s="39"/>
      <c r="M289" s="180" t="s">
        <v>19</v>
      </c>
      <c r="N289" s="181" t="s">
        <v>46</v>
      </c>
      <c r="O289" s="64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128</v>
      </c>
      <c r="AT289" s="184" t="s">
        <v>123</v>
      </c>
      <c r="AU289" s="184" t="s">
        <v>85</v>
      </c>
      <c r="AY289" s="17" t="s">
        <v>121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83</v>
      </c>
      <c r="BK289" s="185">
        <f>ROUND(I289*H289,2)</f>
        <v>0</v>
      </c>
      <c r="BL289" s="17" t="s">
        <v>128</v>
      </c>
      <c r="BM289" s="184" t="s">
        <v>436</v>
      </c>
    </row>
    <row r="290" spans="1:65" s="2" customFormat="1" ht="11.25">
      <c r="A290" s="34"/>
      <c r="B290" s="35"/>
      <c r="C290" s="36"/>
      <c r="D290" s="186" t="s">
        <v>130</v>
      </c>
      <c r="E290" s="36"/>
      <c r="F290" s="187" t="s">
        <v>437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130</v>
      </c>
      <c r="AU290" s="17" t="s">
        <v>85</v>
      </c>
    </row>
    <row r="291" spans="1:65" s="13" customFormat="1" ht="11.25">
      <c r="B291" s="191"/>
      <c r="C291" s="192"/>
      <c r="D291" s="193" t="s">
        <v>132</v>
      </c>
      <c r="E291" s="194" t="s">
        <v>19</v>
      </c>
      <c r="F291" s="195" t="s">
        <v>384</v>
      </c>
      <c r="G291" s="192"/>
      <c r="H291" s="194" t="s">
        <v>19</v>
      </c>
      <c r="I291" s="196"/>
      <c r="J291" s="192"/>
      <c r="K291" s="192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132</v>
      </c>
      <c r="AU291" s="201" t="s">
        <v>85</v>
      </c>
      <c r="AV291" s="13" t="s">
        <v>83</v>
      </c>
      <c r="AW291" s="13" t="s">
        <v>36</v>
      </c>
      <c r="AX291" s="13" t="s">
        <v>75</v>
      </c>
      <c r="AY291" s="201" t="s">
        <v>121</v>
      </c>
    </row>
    <row r="292" spans="1:65" s="14" customFormat="1" ht="11.25">
      <c r="B292" s="202"/>
      <c r="C292" s="203"/>
      <c r="D292" s="193" t="s">
        <v>132</v>
      </c>
      <c r="E292" s="204" t="s">
        <v>19</v>
      </c>
      <c r="F292" s="205" t="s">
        <v>385</v>
      </c>
      <c r="G292" s="203"/>
      <c r="H292" s="206">
        <v>442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132</v>
      </c>
      <c r="AU292" s="212" t="s">
        <v>85</v>
      </c>
      <c r="AV292" s="14" t="s">
        <v>85</v>
      </c>
      <c r="AW292" s="14" t="s">
        <v>36</v>
      </c>
      <c r="AX292" s="14" t="s">
        <v>83</v>
      </c>
      <c r="AY292" s="212" t="s">
        <v>121</v>
      </c>
    </row>
    <row r="293" spans="1:65" s="2" customFormat="1" ht="24.2" customHeight="1">
      <c r="A293" s="34"/>
      <c r="B293" s="35"/>
      <c r="C293" s="173" t="s">
        <v>438</v>
      </c>
      <c r="D293" s="173" t="s">
        <v>123</v>
      </c>
      <c r="E293" s="174" t="s">
        <v>439</v>
      </c>
      <c r="F293" s="175" t="s">
        <v>440</v>
      </c>
      <c r="G293" s="176" t="s">
        <v>126</v>
      </c>
      <c r="H293" s="177">
        <v>9</v>
      </c>
      <c r="I293" s="178"/>
      <c r="J293" s="179">
        <f>ROUND(I293*H293,2)</f>
        <v>0</v>
      </c>
      <c r="K293" s="175" t="s">
        <v>127</v>
      </c>
      <c r="L293" s="39"/>
      <c r="M293" s="180" t="s">
        <v>19</v>
      </c>
      <c r="N293" s="181" t="s">
        <v>46</v>
      </c>
      <c r="O293" s="64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128</v>
      </c>
      <c r="AT293" s="184" t="s">
        <v>123</v>
      </c>
      <c r="AU293" s="184" t="s">
        <v>85</v>
      </c>
      <c r="AY293" s="17" t="s">
        <v>121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83</v>
      </c>
      <c r="BK293" s="185">
        <f>ROUND(I293*H293,2)</f>
        <v>0</v>
      </c>
      <c r="BL293" s="17" t="s">
        <v>128</v>
      </c>
      <c r="BM293" s="184" t="s">
        <v>441</v>
      </c>
    </row>
    <row r="294" spans="1:65" s="2" customFormat="1" ht="11.25">
      <c r="A294" s="34"/>
      <c r="B294" s="35"/>
      <c r="C294" s="36"/>
      <c r="D294" s="186" t="s">
        <v>130</v>
      </c>
      <c r="E294" s="36"/>
      <c r="F294" s="187" t="s">
        <v>442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130</v>
      </c>
      <c r="AU294" s="17" t="s">
        <v>85</v>
      </c>
    </row>
    <row r="295" spans="1:65" s="13" customFormat="1" ht="11.25">
      <c r="B295" s="191"/>
      <c r="C295" s="192"/>
      <c r="D295" s="193" t="s">
        <v>132</v>
      </c>
      <c r="E295" s="194" t="s">
        <v>19</v>
      </c>
      <c r="F295" s="195" t="s">
        <v>422</v>
      </c>
      <c r="G295" s="192"/>
      <c r="H295" s="194" t="s">
        <v>19</v>
      </c>
      <c r="I295" s="196"/>
      <c r="J295" s="192"/>
      <c r="K295" s="192"/>
      <c r="L295" s="197"/>
      <c r="M295" s="198"/>
      <c r="N295" s="199"/>
      <c r="O295" s="199"/>
      <c r="P295" s="199"/>
      <c r="Q295" s="199"/>
      <c r="R295" s="199"/>
      <c r="S295" s="199"/>
      <c r="T295" s="200"/>
      <c r="AT295" s="201" t="s">
        <v>132</v>
      </c>
      <c r="AU295" s="201" t="s">
        <v>85</v>
      </c>
      <c r="AV295" s="13" t="s">
        <v>83</v>
      </c>
      <c r="AW295" s="13" t="s">
        <v>36</v>
      </c>
      <c r="AX295" s="13" t="s">
        <v>75</v>
      </c>
      <c r="AY295" s="201" t="s">
        <v>121</v>
      </c>
    </row>
    <row r="296" spans="1:65" s="14" customFormat="1" ht="11.25">
      <c r="B296" s="202"/>
      <c r="C296" s="203"/>
      <c r="D296" s="193" t="s">
        <v>132</v>
      </c>
      <c r="E296" s="204" t="s">
        <v>19</v>
      </c>
      <c r="F296" s="205" t="s">
        <v>176</v>
      </c>
      <c r="G296" s="203"/>
      <c r="H296" s="206">
        <v>9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132</v>
      </c>
      <c r="AU296" s="212" t="s">
        <v>85</v>
      </c>
      <c r="AV296" s="14" t="s">
        <v>85</v>
      </c>
      <c r="AW296" s="14" t="s">
        <v>36</v>
      </c>
      <c r="AX296" s="14" t="s">
        <v>83</v>
      </c>
      <c r="AY296" s="212" t="s">
        <v>121</v>
      </c>
    </row>
    <row r="297" spans="1:65" s="2" customFormat="1" ht="37.9" customHeight="1">
      <c r="A297" s="34"/>
      <c r="B297" s="35"/>
      <c r="C297" s="173" t="s">
        <v>443</v>
      </c>
      <c r="D297" s="173" t="s">
        <v>123</v>
      </c>
      <c r="E297" s="174" t="s">
        <v>444</v>
      </c>
      <c r="F297" s="175" t="s">
        <v>445</v>
      </c>
      <c r="G297" s="176" t="s">
        <v>126</v>
      </c>
      <c r="H297" s="177">
        <v>4</v>
      </c>
      <c r="I297" s="178"/>
      <c r="J297" s="179">
        <f>ROUND(I297*H297,2)</f>
        <v>0</v>
      </c>
      <c r="K297" s="175" t="s">
        <v>127</v>
      </c>
      <c r="L297" s="39"/>
      <c r="M297" s="180" t="s">
        <v>19</v>
      </c>
      <c r="N297" s="181" t="s">
        <v>46</v>
      </c>
      <c r="O297" s="64"/>
      <c r="P297" s="182">
        <f>O297*H297</f>
        <v>0</v>
      </c>
      <c r="Q297" s="182">
        <v>8.9219999999999994E-2</v>
      </c>
      <c r="R297" s="182">
        <f>Q297*H297</f>
        <v>0.35687999999999998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128</v>
      </c>
      <c r="AT297" s="184" t="s">
        <v>123</v>
      </c>
      <c r="AU297" s="184" t="s">
        <v>85</v>
      </c>
      <c r="AY297" s="17" t="s">
        <v>121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7" t="s">
        <v>83</v>
      </c>
      <c r="BK297" s="185">
        <f>ROUND(I297*H297,2)</f>
        <v>0</v>
      </c>
      <c r="BL297" s="17" t="s">
        <v>128</v>
      </c>
      <c r="BM297" s="184" t="s">
        <v>446</v>
      </c>
    </row>
    <row r="298" spans="1:65" s="2" customFormat="1" ht="11.25">
      <c r="A298" s="34"/>
      <c r="B298" s="35"/>
      <c r="C298" s="36"/>
      <c r="D298" s="186" t="s">
        <v>130</v>
      </c>
      <c r="E298" s="36"/>
      <c r="F298" s="187" t="s">
        <v>447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130</v>
      </c>
      <c r="AU298" s="17" t="s">
        <v>85</v>
      </c>
    </row>
    <row r="299" spans="1:65" s="13" customFormat="1" ht="11.25">
      <c r="B299" s="191"/>
      <c r="C299" s="192"/>
      <c r="D299" s="193" t="s">
        <v>132</v>
      </c>
      <c r="E299" s="194" t="s">
        <v>19</v>
      </c>
      <c r="F299" s="195" t="s">
        <v>448</v>
      </c>
      <c r="G299" s="192"/>
      <c r="H299" s="194" t="s">
        <v>19</v>
      </c>
      <c r="I299" s="196"/>
      <c r="J299" s="192"/>
      <c r="K299" s="192"/>
      <c r="L299" s="197"/>
      <c r="M299" s="198"/>
      <c r="N299" s="199"/>
      <c r="O299" s="199"/>
      <c r="P299" s="199"/>
      <c r="Q299" s="199"/>
      <c r="R299" s="199"/>
      <c r="S299" s="199"/>
      <c r="T299" s="200"/>
      <c r="AT299" s="201" t="s">
        <v>132</v>
      </c>
      <c r="AU299" s="201" t="s">
        <v>85</v>
      </c>
      <c r="AV299" s="13" t="s">
        <v>83</v>
      </c>
      <c r="AW299" s="13" t="s">
        <v>36</v>
      </c>
      <c r="AX299" s="13" t="s">
        <v>75</v>
      </c>
      <c r="AY299" s="201" t="s">
        <v>121</v>
      </c>
    </row>
    <row r="300" spans="1:65" s="14" customFormat="1" ht="11.25">
      <c r="B300" s="202"/>
      <c r="C300" s="203"/>
      <c r="D300" s="193" t="s">
        <v>132</v>
      </c>
      <c r="E300" s="204" t="s">
        <v>19</v>
      </c>
      <c r="F300" s="205" t="s">
        <v>136</v>
      </c>
      <c r="G300" s="203"/>
      <c r="H300" s="206">
        <v>4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132</v>
      </c>
      <c r="AU300" s="212" t="s">
        <v>85</v>
      </c>
      <c r="AV300" s="14" t="s">
        <v>85</v>
      </c>
      <c r="AW300" s="14" t="s">
        <v>36</v>
      </c>
      <c r="AX300" s="14" t="s">
        <v>83</v>
      </c>
      <c r="AY300" s="212" t="s">
        <v>121</v>
      </c>
    </row>
    <row r="301" spans="1:65" s="2" customFormat="1" ht="37.9" customHeight="1">
      <c r="A301" s="34"/>
      <c r="B301" s="35"/>
      <c r="C301" s="173" t="s">
        <v>449</v>
      </c>
      <c r="D301" s="173" t="s">
        <v>123</v>
      </c>
      <c r="E301" s="174" t="s">
        <v>450</v>
      </c>
      <c r="F301" s="175" t="s">
        <v>451</v>
      </c>
      <c r="G301" s="176" t="s">
        <v>126</v>
      </c>
      <c r="H301" s="177">
        <v>45</v>
      </c>
      <c r="I301" s="178"/>
      <c r="J301" s="179">
        <f>ROUND(I301*H301,2)</f>
        <v>0</v>
      </c>
      <c r="K301" s="175" t="s">
        <v>127</v>
      </c>
      <c r="L301" s="39"/>
      <c r="M301" s="180" t="s">
        <v>19</v>
      </c>
      <c r="N301" s="181" t="s">
        <v>46</v>
      </c>
      <c r="O301" s="64"/>
      <c r="P301" s="182">
        <f>O301*H301</f>
        <v>0</v>
      </c>
      <c r="Q301" s="182">
        <v>0.11162</v>
      </c>
      <c r="R301" s="182">
        <f>Q301*H301</f>
        <v>5.0228999999999999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128</v>
      </c>
      <c r="AT301" s="184" t="s">
        <v>123</v>
      </c>
      <c r="AU301" s="184" t="s">
        <v>85</v>
      </c>
      <c r="AY301" s="17" t="s">
        <v>121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83</v>
      </c>
      <c r="BK301" s="185">
        <f>ROUND(I301*H301,2)</f>
        <v>0</v>
      </c>
      <c r="BL301" s="17" t="s">
        <v>128</v>
      </c>
      <c r="BM301" s="184" t="s">
        <v>452</v>
      </c>
    </row>
    <row r="302" spans="1:65" s="2" customFormat="1" ht="11.25">
      <c r="A302" s="34"/>
      <c r="B302" s="35"/>
      <c r="C302" s="36"/>
      <c r="D302" s="186" t="s">
        <v>130</v>
      </c>
      <c r="E302" s="36"/>
      <c r="F302" s="187" t="s">
        <v>453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130</v>
      </c>
      <c r="AU302" s="17" t="s">
        <v>85</v>
      </c>
    </row>
    <row r="303" spans="1:65" s="13" customFormat="1" ht="11.25">
      <c r="B303" s="191"/>
      <c r="C303" s="192"/>
      <c r="D303" s="193" t="s">
        <v>132</v>
      </c>
      <c r="E303" s="194" t="s">
        <v>19</v>
      </c>
      <c r="F303" s="195" t="s">
        <v>377</v>
      </c>
      <c r="G303" s="192"/>
      <c r="H303" s="194" t="s">
        <v>19</v>
      </c>
      <c r="I303" s="196"/>
      <c r="J303" s="192"/>
      <c r="K303" s="192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132</v>
      </c>
      <c r="AU303" s="201" t="s">
        <v>85</v>
      </c>
      <c r="AV303" s="13" t="s">
        <v>83</v>
      </c>
      <c r="AW303" s="13" t="s">
        <v>36</v>
      </c>
      <c r="AX303" s="13" t="s">
        <v>75</v>
      </c>
      <c r="AY303" s="201" t="s">
        <v>121</v>
      </c>
    </row>
    <row r="304" spans="1:65" s="14" customFormat="1" ht="11.25">
      <c r="B304" s="202"/>
      <c r="C304" s="203"/>
      <c r="D304" s="193" t="s">
        <v>132</v>
      </c>
      <c r="E304" s="204" t="s">
        <v>19</v>
      </c>
      <c r="F304" s="205" t="s">
        <v>378</v>
      </c>
      <c r="G304" s="203"/>
      <c r="H304" s="206">
        <v>45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132</v>
      </c>
      <c r="AU304" s="212" t="s">
        <v>85</v>
      </c>
      <c r="AV304" s="14" t="s">
        <v>85</v>
      </c>
      <c r="AW304" s="14" t="s">
        <v>36</v>
      </c>
      <c r="AX304" s="14" t="s">
        <v>83</v>
      </c>
      <c r="AY304" s="212" t="s">
        <v>121</v>
      </c>
    </row>
    <row r="305" spans="1:65" s="2" customFormat="1" ht="16.5" customHeight="1">
      <c r="A305" s="34"/>
      <c r="B305" s="35"/>
      <c r="C305" s="224" t="s">
        <v>454</v>
      </c>
      <c r="D305" s="224" t="s">
        <v>290</v>
      </c>
      <c r="E305" s="225" t="s">
        <v>455</v>
      </c>
      <c r="F305" s="226" t="s">
        <v>456</v>
      </c>
      <c r="G305" s="227" t="s">
        <v>126</v>
      </c>
      <c r="H305" s="228">
        <v>45.9</v>
      </c>
      <c r="I305" s="229"/>
      <c r="J305" s="230">
        <f>ROUND(I305*H305,2)</f>
        <v>0</v>
      </c>
      <c r="K305" s="226" t="s">
        <v>127</v>
      </c>
      <c r="L305" s="231"/>
      <c r="M305" s="232" t="s">
        <v>19</v>
      </c>
      <c r="N305" s="233" t="s">
        <v>46</v>
      </c>
      <c r="O305" s="64"/>
      <c r="P305" s="182">
        <f>O305*H305</f>
        <v>0</v>
      </c>
      <c r="Q305" s="182">
        <v>0.17599999999999999</v>
      </c>
      <c r="R305" s="182">
        <f>Q305*H305</f>
        <v>8.0783999999999985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177</v>
      </c>
      <c r="AT305" s="184" t="s">
        <v>290</v>
      </c>
      <c r="AU305" s="184" t="s">
        <v>85</v>
      </c>
      <c r="AY305" s="17" t="s">
        <v>121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7" t="s">
        <v>83</v>
      </c>
      <c r="BK305" s="185">
        <f>ROUND(I305*H305,2)</f>
        <v>0</v>
      </c>
      <c r="BL305" s="17" t="s">
        <v>128</v>
      </c>
      <c r="BM305" s="184" t="s">
        <v>457</v>
      </c>
    </row>
    <row r="306" spans="1:65" s="14" customFormat="1" ht="11.25">
      <c r="B306" s="202"/>
      <c r="C306" s="203"/>
      <c r="D306" s="193" t="s">
        <v>132</v>
      </c>
      <c r="E306" s="203"/>
      <c r="F306" s="205" t="s">
        <v>458</v>
      </c>
      <c r="G306" s="203"/>
      <c r="H306" s="206">
        <v>45.9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132</v>
      </c>
      <c r="AU306" s="212" t="s">
        <v>85</v>
      </c>
      <c r="AV306" s="14" t="s">
        <v>85</v>
      </c>
      <c r="AW306" s="14" t="s">
        <v>4</v>
      </c>
      <c r="AX306" s="14" t="s">
        <v>83</v>
      </c>
      <c r="AY306" s="212" t="s">
        <v>121</v>
      </c>
    </row>
    <row r="307" spans="1:65" s="12" customFormat="1" ht="22.9" customHeight="1">
      <c r="B307" s="157"/>
      <c r="C307" s="158"/>
      <c r="D307" s="159" t="s">
        <v>74</v>
      </c>
      <c r="E307" s="171" t="s">
        <v>164</v>
      </c>
      <c r="F307" s="171" t="s">
        <v>459</v>
      </c>
      <c r="G307" s="158"/>
      <c r="H307" s="158"/>
      <c r="I307" s="161"/>
      <c r="J307" s="172">
        <f>BK307</f>
        <v>0</v>
      </c>
      <c r="K307" s="158"/>
      <c r="L307" s="163"/>
      <c r="M307" s="164"/>
      <c r="N307" s="165"/>
      <c r="O307" s="165"/>
      <c r="P307" s="166">
        <f>SUM(P308:P310)</f>
        <v>0</v>
      </c>
      <c r="Q307" s="165"/>
      <c r="R307" s="166">
        <f>SUM(R308:R310)</f>
        <v>0.10500000000000001</v>
      </c>
      <c r="S307" s="165"/>
      <c r="T307" s="167">
        <f>SUM(T308:T310)</f>
        <v>0</v>
      </c>
      <c r="AR307" s="168" t="s">
        <v>83</v>
      </c>
      <c r="AT307" s="169" t="s">
        <v>74</v>
      </c>
      <c r="AU307" s="169" t="s">
        <v>83</v>
      </c>
      <c r="AY307" s="168" t="s">
        <v>121</v>
      </c>
      <c r="BK307" s="170">
        <f>SUM(BK308:BK310)</f>
        <v>0</v>
      </c>
    </row>
    <row r="308" spans="1:65" s="2" customFormat="1" ht="16.5" customHeight="1">
      <c r="A308" s="34"/>
      <c r="B308" s="35"/>
      <c r="C308" s="173" t="s">
        <v>460</v>
      </c>
      <c r="D308" s="173" t="s">
        <v>123</v>
      </c>
      <c r="E308" s="174" t="s">
        <v>461</v>
      </c>
      <c r="F308" s="175" t="s">
        <v>462</v>
      </c>
      <c r="G308" s="176" t="s">
        <v>126</v>
      </c>
      <c r="H308" s="177">
        <v>10</v>
      </c>
      <c r="I308" s="178"/>
      <c r="J308" s="179">
        <f>ROUND(I308*H308,2)</f>
        <v>0</v>
      </c>
      <c r="K308" s="175" t="s">
        <v>127</v>
      </c>
      <c r="L308" s="39"/>
      <c r="M308" s="180" t="s">
        <v>19</v>
      </c>
      <c r="N308" s="181" t="s">
        <v>46</v>
      </c>
      <c r="O308" s="64"/>
      <c r="P308" s="182">
        <f>O308*H308</f>
        <v>0</v>
      </c>
      <c r="Q308" s="182">
        <v>1.0500000000000001E-2</v>
      </c>
      <c r="R308" s="182">
        <f>Q308*H308</f>
        <v>0.10500000000000001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128</v>
      </c>
      <c r="AT308" s="184" t="s">
        <v>123</v>
      </c>
      <c r="AU308" s="184" t="s">
        <v>85</v>
      </c>
      <c r="AY308" s="17" t="s">
        <v>121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7" t="s">
        <v>83</v>
      </c>
      <c r="BK308" s="185">
        <f>ROUND(I308*H308,2)</f>
        <v>0</v>
      </c>
      <c r="BL308" s="17" t="s">
        <v>128</v>
      </c>
      <c r="BM308" s="184" t="s">
        <v>463</v>
      </c>
    </row>
    <row r="309" spans="1:65" s="2" customFormat="1" ht="11.25">
      <c r="A309" s="34"/>
      <c r="B309" s="35"/>
      <c r="C309" s="36"/>
      <c r="D309" s="186" t="s">
        <v>130</v>
      </c>
      <c r="E309" s="36"/>
      <c r="F309" s="187" t="s">
        <v>464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130</v>
      </c>
      <c r="AU309" s="17" t="s">
        <v>85</v>
      </c>
    </row>
    <row r="310" spans="1:65" s="2" customFormat="1" ht="19.5">
      <c r="A310" s="34"/>
      <c r="B310" s="35"/>
      <c r="C310" s="36"/>
      <c r="D310" s="193" t="s">
        <v>410</v>
      </c>
      <c r="E310" s="36"/>
      <c r="F310" s="234" t="s">
        <v>465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410</v>
      </c>
      <c r="AU310" s="17" t="s">
        <v>85</v>
      </c>
    </row>
    <row r="311" spans="1:65" s="12" customFormat="1" ht="22.9" customHeight="1">
      <c r="B311" s="157"/>
      <c r="C311" s="158"/>
      <c r="D311" s="159" t="s">
        <v>74</v>
      </c>
      <c r="E311" s="171" t="s">
        <v>177</v>
      </c>
      <c r="F311" s="171" t="s">
        <v>466</v>
      </c>
      <c r="G311" s="158"/>
      <c r="H311" s="158"/>
      <c r="I311" s="161"/>
      <c r="J311" s="172">
        <f>BK311</f>
        <v>0</v>
      </c>
      <c r="K311" s="158"/>
      <c r="L311" s="163"/>
      <c r="M311" s="164"/>
      <c r="N311" s="165"/>
      <c r="O311" s="165"/>
      <c r="P311" s="166">
        <f>SUM(P312:P387)</f>
        <v>0</v>
      </c>
      <c r="Q311" s="165"/>
      <c r="R311" s="166">
        <f>SUM(R312:R387)</f>
        <v>2.7249657999999997</v>
      </c>
      <c r="S311" s="165"/>
      <c r="T311" s="167">
        <f>SUM(T312:T387)</f>
        <v>1.286</v>
      </c>
      <c r="AR311" s="168" t="s">
        <v>83</v>
      </c>
      <c r="AT311" s="169" t="s">
        <v>74</v>
      </c>
      <c r="AU311" s="169" t="s">
        <v>83</v>
      </c>
      <c r="AY311" s="168" t="s">
        <v>121</v>
      </c>
      <c r="BK311" s="170">
        <f>SUM(BK312:BK387)</f>
        <v>0</v>
      </c>
    </row>
    <row r="312" spans="1:65" s="2" customFormat="1" ht="16.5" customHeight="1">
      <c r="A312" s="34"/>
      <c r="B312" s="35"/>
      <c r="C312" s="173" t="s">
        <v>467</v>
      </c>
      <c r="D312" s="173" t="s">
        <v>123</v>
      </c>
      <c r="E312" s="174" t="s">
        <v>468</v>
      </c>
      <c r="F312" s="175" t="s">
        <v>469</v>
      </c>
      <c r="G312" s="176" t="s">
        <v>185</v>
      </c>
      <c r="H312" s="177">
        <v>8</v>
      </c>
      <c r="I312" s="178"/>
      <c r="J312" s="179">
        <f>ROUND(I312*H312,2)</f>
        <v>0</v>
      </c>
      <c r="K312" s="175" t="s">
        <v>127</v>
      </c>
      <c r="L312" s="39"/>
      <c r="M312" s="180" t="s">
        <v>19</v>
      </c>
      <c r="N312" s="181" t="s">
        <v>46</v>
      </c>
      <c r="O312" s="64"/>
      <c r="P312" s="182">
        <f>O312*H312</f>
        <v>0</v>
      </c>
      <c r="Q312" s="182">
        <v>1.0000000000000001E-5</v>
      </c>
      <c r="R312" s="182">
        <f>Q312*H312</f>
        <v>8.0000000000000007E-5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128</v>
      </c>
      <c r="AT312" s="184" t="s">
        <v>123</v>
      </c>
      <c r="AU312" s="184" t="s">
        <v>85</v>
      </c>
      <c r="AY312" s="17" t="s">
        <v>121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7" t="s">
        <v>83</v>
      </c>
      <c r="BK312" s="185">
        <f>ROUND(I312*H312,2)</f>
        <v>0</v>
      </c>
      <c r="BL312" s="17" t="s">
        <v>128</v>
      </c>
      <c r="BM312" s="184" t="s">
        <v>470</v>
      </c>
    </row>
    <row r="313" spans="1:65" s="2" customFormat="1" ht="11.25">
      <c r="A313" s="34"/>
      <c r="B313" s="35"/>
      <c r="C313" s="36"/>
      <c r="D313" s="186" t="s">
        <v>130</v>
      </c>
      <c r="E313" s="36"/>
      <c r="F313" s="187" t="s">
        <v>471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130</v>
      </c>
      <c r="AU313" s="17" t="s">
        <v>85</v>
      </c>
    </row>
    <row r="314" spans="1:65" s="13" customFormat="1" ht="11.25">
      <c r="B314" s="191"/>
      <c r="C314" s="192"/>
      <c r="D314" s="193" t="s">
        <v>132</v>
      </c>
      <c r="E314" s="194" t="s">
        <v>19</v>
      </c>
      <c r="F314" s="195" t="s">
        <v>248</v>
      </c>
      <c r="G314" s="192"/>
      <c r="H314" s="194" t="s">
        <v>19</v>
      </c>
      <c r="I314" s="196"/>
      <c r="J314" s="192"/>
      <c r="K314" s="192"/>
      <c r="L314" s="197"/>
      <c r="M314" s="198"/>
      <c r="N314" s="199"/>
      <c r="O314" s="199"/>
      <c r="P314" s="199"/>
      <c r="Q314" s="199"/>
      <c r="R314" s="199"/>
      <c r="S314" s="199"/>
      <c r="T314" s="200"/>
      <c r="AT314" s="201" t="s">
        <v>132</v>
      </c>
      <c r="AU314" s="201" t="s">
        <v>85</v>
      </c>
      <c r="AV314" s="13" t="s">
        <v>83</v>
      </c>
      <c r="AW314" s="13" t="s">
        <v>36</v>
      </c>
      <c r="AX314" s="13" t="s">
        <v>75</v>
      </c>
      <c r="AY314" s="201" t="s">
        <v>121</v>
      </c>
    </row>
    <row r="315" spans="1:65" s="14" customFormat="1" ht="11.25">
      <c r="B315" s="202"/>
      <c r="C315" s="203"/>
      <c r="D315" s="193" t="s">
        <v>132</v>
      </c>
      <c r="E315" s="204" t="s">
        <v>19</v>
      </c>
      <c r="F315" s="205" t="s">
        <v>472</v>
      </c>
      <c r="G315" s="203"/>
      <c r="H315" s="206">
        <v>8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132</v>
      </c>
      <c r="AU315" s="212" t="s">
        <v>85</v>
      </c>
      <c r="AV315" s="14" t="s">
        <v>85</v>
      </c>
      <c r="AW315" s="14" t="s">
        <v>36</v>
      </c>
      <c r="AX315" s="14" t="s">
        <v>83</v>
      </c>
      <c r="AY315" s="212" t="s">
        <v>121</v>
      </c>
    </row>
    <row r="316" spans="1:65" s="2" customFormat="1" ht="16.5" customHeight="1">
      <c r="A316" s="34"/>
      <c r="B316" s="35"/>
      <c r="C316" s="224" t="s">
        <v>473</v>
      </c>
      <c r="D316" s="224" t="s">
        <v>290</v>
      </c>
      <c r="E316" s="225" t="s">
        <v>474</v>
      </c>
      <c r="F316" s="226" t="s">
        <v>475</v>
      </c>
      <c r="G316" s="227" t="s">
        <v>185</v>
      </c>
      <c r="H316" s="228">
        <v>8.24</v>
      </c>
      <c r="I316" s="229"/>
      <c r="J316" s="230">
        <f>ROUND(I316*H316,2)</f>
        <v>0</v>
      </c>
      <c r="K316" s="226" t="s">
        <v>127</v>
      </c>
      <c r="L316" s="231"/>
      <c r="M316" s="232" t="s">
        <v>19</v>
      </c>
      <c r="N316" s="233" t="s">
        <v>46</v>
      </c>
      <c r="O316" s="64"/>
      <c r="P316" s="182">
        <f>O316*H316</f>
        <v>0</v>
      </c>
      <c r="Q316" s="182">
        <v>1.82E-3</v>
      </c>
      <c r="R316" s="182">
        <f>Q316*H316</f>
        <v>1.4996800000000001E-2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177</v>
      </c>
      <c r="AT316" s="184" t="s">
        <v>290</v>
      </c>
      <c r="AU316" s="184" t="s">
        <v>85</v>
      </c>
      <c r="AY316" s="17" t="s">
        <v>121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7" t="s">
        <v>83</v>
      </c>
      <c r="BK316" s="185">
        <f>ROUND(I316*H316,2)</f>
        <v>0</v>
      </c>
      <c r="BL316" s="17" t="s">
        <v>128</v>
      </c>
      <c r="BM316" s="184" t="s">
        <v>476</v>
      </c>
    </row>
    <row r="317" spans="1:65" s="14" customFormat="1" ht="11.25">
      <c r="B317" s="202"/>
      <c r="C317" s="203"/>
      <c r="D317" s="193" t="s">
        <v>132</v>
      </c>
      <c r="E317" s="203"/>
      <c r="F317" s="205" t="s">
        <v>477</v>
      </c>
      <c r="G317" s="203"/>
      <c r="H317" s="206">
        <v>8.24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132</v>
      </c>
      <c r="AU317" s="212" t="s">
        <v>85</v>
      </c>
      <c r="AV317" s="14" t="s">
        <v>85</v>
      </c>
      <c r="AW317" s="14" t="s">
        <v>4</v>
      </c>
      <c r="AX317" s="14" t="s">
        <v>83</v>
      </c>
      <c r="AY317" s="212" t="s">
        <v>121</v>
      </c>
    </row>
    <row r="318" spans="1:65" s="2" customFormat="1" ht="16.5" customHeight="1">
      <c r="A318" s="34"/>
      <c r="B318" s="35"/>
      <c r="C318" s="173" t="s">
        <v>478</v>
      </c>
      <c r="D318" s="173" t="s">
        <v>123</v>
      </c>
      <c r="E318" s="174" t="s">
        <v>479</v>
      </c>
      <c r="F318" s="175" t="s">
        <v>480</v>
      </c>
      <c r="G318" s="176" t="s">
        <v>185</v>
      </c>
      <c r="H318" s="177">
        <v>15</v>
      </c>
      <c r="I318" s="178"/>
      <c r="J318" s="179">
        <f>ROUND(I318*H318,2)</f>
        <v>0</v>
      </c>
      <c r="K318" s="175" t="s">
        <v>127</v>
      </c>
      <c r="L318" s="39"/>
      <c r="M318" s="180" t="s">
        <v>19</v>
      </c>
      <c r="N318" s="181" t="s">
        <v>46</v>
      </c>
      <c r="O318" s="64"/>
      <c r="P318" s="182">
        <f>O318*H318</f>
        <v>0</v>
      </c>
      <c r="Q318" s="182">
        <v>1.0000000000000001E-5</v>
      </c>
      <c r="R318" s="182">
        <f>Q318*H318</f>
        <v>1.5000000000000001E-4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128</v>
      </c>
      <c r="AT318" s="184" t="s">
        <v>123</v>
      </c>
      <c r="AU318" s="184" t="s">
        <v>85</v>
      </c>
      <c r="AY318" s="17" t="s">
        <v>121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7" t="s">
        <v>83</v>
      </c>
      <c r="BK318" s="185">
        <f>ROUND(I318*H318,2)</f>
        <v>0</v>
      </c>
      <c r="BL318" s="17" t="s">
        <v>128</v>
      </c>
      <c r="BM318" s="184" t="s">
        <v>481</v>
      </c>
    </row>
    <row r="319" spans="1:65" s="2" customFormat="1" ht="11.25">
      <c r="A319" s="34"/>
      <c r="B319" s="35"/>
      <c r="C319" s="36"/>
      <c r="D319" s="186" t="s">
        <v>130</v>
      </c>
      <c r="E319" s="36"/>
      <c r="F319" s="187" t="s">
        <v>482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130</v>
      </c>
      <c r="AU319" s="17" t="s">
        <v>85</v>
      </c>
    </row>
    <row r="320" spans="1:65" s="13" customFormat="1" ht="11.25">
      <c r="B320" s="191"/>
      <c r="C320" s="192"/>
      <c r="D320" s="193" t="s">
        <v>132</v>
      </c>
      <c r="E320" s="194" t="s">
        <v>19</v>
      </c>
      <c r="F320" s="195" t="s">
        <v>248</v>
      </c>
      <c r="G320" s="192"/>
      <c r="H320" s="194" t="s">
        <v>19</v>
      </c>
      <c r="I320" s="196"/>
      <c r="J320" s="192"/>
      <c r="K320" s="192"/>
      <c r="L320" s="197"/>
      <c r="M320" s="198"/>
      <c r="N320" s="199"/>
      <c r="O320" s="199"/>
      <c r="P320" s="199"/>
      <c r="Q320" s="199"/>
      <c r="R320" s="199"/>
      <c r="S320" s="199"/>
      <c r="T320" s="200"/>
      <c r="AT320" s="201" t="s">
        <v>132</v>
      </c>
      <c r="AU320" s="201" t="s">
        <v>85</v>
      </c>
      <c r="AV320" s="13" t="s">
        <v>83</v>
      </c>
      <c r="AW320" s="13" t="s">
        <v>36</v>
      </c>
      <c r="AX320" s="13" t="s">
        <v>75</v>
      </c>
      <c r="AY320" s="201" t="s">
        <v>121</v>
      </c>
    </row>
    <row r="321" spans="1:65" s="14" customFormat="1" ht="11.25">
      <c r="B321" s="202"/>
      <c r="C321" s="203"/>
      <c r="D321" s="193" t="s">
        <v>132</v>
      </c>
      <c r="E321" s="204" t="s">
        <v>19</v>
      </c>
      <c r="F321" s="205" t="s">
        <v>134</v>
      </c>
      <c r="G321" s="203"/>
      <c r="H321" s="206">
        <v>14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132</v>
      </c>
      <c r="AU321" s="212" t="s">
        <v>85</v>
      </c>
      <c r="AV321" s="14" t="s">
        <v>85</v>
      </c>
      <c r="AW321" s="14" t="s">
        <v>36</v>
      </c>
      <c r="AX321" s="14" t="s">
        <v>75</v>
      </c>
      <c r="AY321" s="212" t="s">
        <v>121</v>
      </c>
    </row>
    <row r="322" spans="1:65" s="13" customFormat="1" ht="11.25">
      <c r="B322" s="191"/>
      <c r="C322" s="192"/>
      <c r="D322" s="193" t="s">
        <v>132</v>
      </c>
      <c r="E322" s="194" t="s">
        <v>19</v>
      </c>
      <c r="F322" s="195" t="s">
        <v>241</v>
      </c>
      <c r="G322" s="192"/>
      <c r="H322" s="194" t="s">
        <v>19</v>
      </c>
      <c r="I322" s="196"/>
      <c r="J322" s="192"/>
      <c r="K322" s="192"/>
      <c r="L322" s="197"/>
      <c r="M322" s="198"/>
      <c r="N322" s="199"/>
      <c r="O322" s="199"/>
      <c r="P322" s="199"/>
      <c r="Q322" s="199"/>
      <c r="R322" s="199"/>
      <c r="S322" s="199"/>
      <c r="T322" s="200"/>
      <c r="AT322" s="201" t="s">
        <v>132</v>
      </c>
      <c r="AU322" s="201" t="s">
        <v>85</v>
      </c>
      <c r="AV322" s="13" t="s">
        <v>83</v>
      </c>
      <c r="AW322" s="13" t="s">
        <v>36</v>
      </c>
      <c r="AX322" s="13" t="s">
        <v>75</v>
      </c>
      <c r="AY322" s="201" t="s">
        <v>121</v>
      </c>
    </row>
    <row r="323" spans="1:65" s="14" customFormat="1" ht="11.25">
      <c r="B323" s="202"/>
      <c r="C323" s="203"/>
      <c r="D323" s="193" t="s">
        <v>132</v>
      </c>
      <c r="E323" s="204" t="s">
        <v>19</v>
      </c>
      <c r="F323" s="205" t="s">
        <v>235</v>
      </c>
      <c r="G323" s="203"/>
      <c r="H323" s="206">
        <v>1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132</v>
      </c>
      <c r="AU323" s="212" t="s">
        <v>85</v>
      </c>
      <c r="AV323" s="14" t="s">
        <v>85</v>
      </c>
      <c r="AW323" s="14" t="s">
        <v>36</v>
      </c>
      <c r="AX323" s="14" t="s">
        <v>75</v>
      </c>
      <c r="AY323" s="212" t="s">
        <v>121</v>
      </c>
    </row>
    <row r="324" spans="1:65" s="15" customFormat="1" ht="11.25">
      <c r="B324" s="213"/>
      <c r="C324" s="214"/>
      <c r="D324" s="193" t="s">
        <v>132</v>
      </c>
      <c r="E324" s="215" t="s">
        <v>19</v>
      </c>
      <c r="F324" s="216" t="s">
        <v>137</v>
      </c>
      <c r="G324" s="214"/>
      <c r="H324" s="217">
        <v>15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132</v>
      </c>
      <c r="AU324" s="223" t="s">
        <v>85</v>
      </c>
      <c r="AV324" s="15" t="s">
        <v>128</v>
      </c>
      <c r="AW324" s="15" t="s">
        <v>36</v>
      </c>
      <c r="AX324" s="15" t="s">
        <v>83</v>
      </c>
      <c r="AY324" s="223" t="s">
        <v>121</v>
      </c>
    </row>
    <row r="325" spans="1:65" s="2" customFormat="1" ht="16.5" customHeight="1">
      <c r="A325" s="34"/>
      <c r="B325" s="35"/>
      <c r="C325" s="224" t="s">
        <v>483</v>
      </c>
      <c r="D325" s="224" t="s">
        <v>290</v>
      </c>
      <c r="E325" s="225" t="s">
        <v>484</v>
      </c>
      <c r="F325" s="226" t="s">
        <v>485</v>
      </c>
      <c r="G325" s="227" t="s">
        <v>185</v>
      </c>
      <c r="H325" s="228">
        <v>15.45</v>
      </c>
      <c r="I325" s="229"/>
      <c r="J325" s="230">
        <f>ROUND(I325*H325,2)</f>
        <v>0</v>
      </c>
      <c r="K325" s="226" t="s">
        <v>127</v>
      </c>
      <c r="L325" s="231"/>
      <c r="M325" s="232" t="s">
        <v>19</v>
      </c>
      <c r="N325" s="233" t="s">
        <v>46</v>
      </c>
      <c r="O325" s="64"/>
      <c r="P325" s="182">
        <f>O325*H325</f>
        <v>0</v>
      </c>
      <c r="Q325" s="182">
        <v>3.82E-3</v>
      </c>
      <c r="R325" s="182">
        <f>Q325*H325</f>
        <v>5.9018999999999995E-2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177</v>
      </c>
      <c r="AT325" s="184" t="s">
        <v>290</v>
      </c>
      <c r="AU325" s="184" t="s">
        <v>85</v>
      </c>
      <c r="AY325" s="17" t="s">
        <v>121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7" t="s">
        <v>83</v>
      </c>
      <c r="BK325" s="185">
        <f>ROUND(I325*H325,2)</f>
        <v>0</v>
      </c>
      <c r="BL325" s="17" t="s">
        <v>128</v>
      </c>
      <c r="BM325" s="184" t="s">
        <v>486</v>
      </c>
    </row>
    <row r="326" spans="1:65" s="14" customFormat="1" ht="11.25">
      <c r="B326" s="202"/>
      <c r="C326" s="203"/>
      <c r="D326" s="193" t="s">
        <v>132</v>
      </c>
      <c r="E326" s="204" t="s">
        <v>19</v>
      </c>
      <c r="F326" s="205" t="s">
        <v>487</v>
      </c>
      <c r="G326" s="203"/>
      <c r="H326" s="206">
        <v>15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132</v>
      </c>
      <c r="AU326" s="212" t="s">
        <v>85</v>
      </c>
      <c r="AV326" s="14" t="s">
        <v>85</v>
      </c>
      <c r="AW326" s="14" t="s">
        <v>36</v>
      </c>
      <c r="AX326" s="14" t="s">
        <v>83</v>
      </c>
      <c r="AY326" s="212" t="s">
        <v>121</v>
      </c>
    </row>
    <row r="327" spans="1:65" s="14" customFormat="1" ht="11.25">
      <c r="B327" s="202"/>
      <c r="C327" s="203"/>
      <c r="D327" s="193" t="s">
        <v>132</v>
      </c>
      <c r="E327" s="203"/>
      <c r="F327" s="205" t="s">
        <v>488</v>
      </c>
      <c r="G327" s="203"/>
      <c r="H327" s="206">
        <v>15.45</v>
      </c>
      <c r="I327" s="207"/>
      <c r="J327" s="203"/>
      <c r="K327" s="203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132</v>
      </c>
      <c r="AU327" s="212" t="s">
        <v>85</v>
      </c>
      <c r="AV327" s="14" t="s">
        <v>85</v>
      </c>
      <c r="AW327" s="14" t="s">
        <v>4</v>
      </c>
      <c r="AX327" s="14" t="s">
        <v>83</v>
      </c>
      <c r="AY327" s="212" t="s">
        <v>121</v>
      </c>
    </row>
    <row r="328" spans="1:65" s="2" customFormat="1" ht="21.75" customHeight="1">
      <c r="A328" s="34"/>
      <c r="B328" s="35"/>
      <c r="C328" s="173" t="s">
        <v>489</v>
      </c>
      <c r="D328" s="173" t="s">
        <v>123</v>
      </c>
      <c r="E328" s="174" t="s">
        <v>490</v>
      </c>
      <c r="F328" s="175" t="s">
        <v>491</v>
      </c>
      <c r="G328" s="176" t="s">
        <v>185</v>
      </c>
      <c r="H328" s="177">
        <v>1</v>
      </c>
      <c r="I328" s="178"/>
      <c r="J328" s="179">
        <f>ROUND(I328*H328,2)</f>
        <v>0</v>
      </c>
      <c r="K328" s="175" t="s">
        <v>127</v>
      </c>
      <c r="L328" s="39"/>
      <c r="M328" s="180" t="s">
        <v>19</v>
      </c>
      <c r="N328" s="181" t="s">
        <v>46</v>
      </c>
      <c r="O328" s="64"/>
      <c r="P328" s="182">
        <f>O328*H328</f>
        <v>0</v>
      </c>
      <c r="Q328" s="182">
        <v>0</v>
      </c>
      <c r="R328" s="182">
        <f>Q328*H328</f>
        <v>0</v>
      </c>
      <c r="S328" s="182">
        <v>1.4999999999999999E-2</v>
      </c>
      <c r="T328" s="183">
        <f>S328*H328</f>
        <v>1.4999999999999999E-2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128</v>
      </c>
      <c r="AT328" s="184" t="s">
        <v>123</v>
      </c>
      <c r="AU328" s="184" t="s">
        <v>85</v>
      </c>
      <c r="AY328" s="17" t="s">
        <v>121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7" t="s">
        <v>83</v>
      </c>
      <c r="BK328" s="185">
        <f>ROUND(I328*H328,2)</f>
        <v>0</v>
      </c>
      <c r="BL328" s="17" t="s">
        <v>128</v>
      </c>
      <c r="BM328" s="184" t="s">
        <v>492</v>
      </c>
    </row>
    <row r="329" spans="1:65" s="2" customFormat="1" ht="11.25">
      <c r="A329" s="34"/>
      <c r="B329" s="35"/>
      <c r="C329" s="36"/>
      <c r="D329" s="186" t="s">
        <v>130</v>
      </c>
      <c r="E329" s="36"/>
      <c r="F329" s="187" t="s">
        <v>493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130</v>
      </c>
      <c r="AU329" s="17" t="s">
        <v>85</v>
      </c>
    </row>
    <row r="330" spans="1:65" s="13" customFormat="1" ht="11.25">
      <c r="B330" s="191"/>
      <c r="C330" s="192"/>
      <c r="D330" s="193" t="s">
        <v>132</v>
      </c>
      <c r="E330" s="194" t="s">
        <v>19</v>
      </c>
      <c r="F330" s="195" t="s">
        <v>241</v>
      </c>
      <c r="G330" s="192"/>
      <c r="H330" s="194" t="s">
        <v>19</v>
      </c>
      <c r="I330" s="196"/>
      <c r="J330" s="192"/>
      <c r="K330" s="192"/>
      <c r="L330" s="197"/>
      <c r="M330" s="198"/>
      <c r="N330" s="199"/>
      <c r="O330" s="199"/>
      <c r="P330" s="199"/>
      <c r="Q330" s="199"/>
      <c r="R330" s="199"/>
      <c r="S330" s="199"/>
      <c r="T330" s="200"/>
      <c r="AT330" s="201" t="s">
        <v>132</v>
      </c>
      <c r="AU330" s="201" t="s">
        <v>85</v>
      </c>
      <c r="AV330" s="13" t="s">
        <v>83</v>
      </c>
      <c r="AW330" s="13" t="s">
        <v>36</v>
      </c>
      <c r="AX330" s="13" t="s">
        <v>75</v>
      </c>
      <c r="AY330" s="201" t="s">
        <v>121</v>
      </c>
    </row>
    <row r="331" spans="1:65" s="13" customFormat="1" ht="11.25">
      <c r="B331" s="191"/>
      <c r="C331" s="192"/>
      <c r="D331" s="193" t="s">
        <v>132</v>
      </c>
      <c r="E331" s="194" t="s">
        <v>19</v>
      </c>
      <c r="F331" s="195" t="s">
        <v>494</v>
      </c>
      <c r="G331" s="192"/>
      <c r="H331" s="194" t="s">
        <v>19</v>
      </c>
      <c r="I331" s="196"/>
      <c r="J331" s="192"/>
      <c r="K331" s="192"/>
      <c r="L331" s="197"/>
      <c r="M331" s="198"/>
      <c r="N331" s="199"/>
      <c r="O331" s="199"/>
      <c r="P331" s="199"/>
      <c r="Q331" s="199"/>
      <c r="R331" s="199"/>
      <c r="S331" s="199"/>
      <c r="T331" s="200"/>
      <c r="AT331" s="201" t="s">
        <v>132</v>
      </c>
      <c r="AU331" s="201" t="s">
        <v>85</v>
      </c>
      <c r="AV331" s="13" t="s">
        <v>83</v>
      </c>
      <c r="AW331" s="13" t="s">
        <v>36</v>
      </c>
      <c r="AX331" s="13" t="s">
        <v>75</v>
      </c>
      <c r="AY331" s="201" t="s">
        <v>121</v>
      </c>
    </row>
    <row r="332" spans="1:65" s="14" customFormat="1" ht="11.25">
      <c r="B332" s="202"/>
      <c r="C332" s="203"/>
      <c r="D332" s="193" t="s">
        <v>132</v>
      </c>
      <c r="E332" s="204" t="s">
        <v>19</v>
      </c>
      <c r="F332" s="205" t="s">
        <v>235</v>
      </c>
      <c r="G332" s="203"/>
      <c r="H332" s="206">
        <v>1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132</v>
      </c>
      <c r="AU332" s="212" t="s">
        <v>85</v>
      </c>
      <c r="AV332" s="14" t="s">
        <v>85</v>
      </c>
      <c r="AW332" s="14" t="s">
        <v>36</v>
      </c>
      <c r="AX332" s="14" t="s">
        <v>83</v>
      </c>
      <c r="AY332" s="212" t="s">
        <v>121</v>
      </c>
    </row>
    <row r="333" spans="1:65" s="2" customFormat="1" ht="24.2" customHeight="1">
      <c r="A333" s="34"/>
      <c r="B333" s="35"/>
      <c r="C333" s="173" t="s">
        <v>495</v>
      </c>
      <c r="D333" s="173" t="s">
        <v>123</v>
      </c>
      <c r="E333" s="174" t="s">
        <v>496</v>
      </c>
      <c r="F333" s="175" t="s">
        <v>497</v>
      </c>
      <c r="G333" s="176" t="s">
        <v>342</v>
      </c>
      <c r="H333" s="177">
        <v>3</v>
      </c>
      <c r="I333" s="178"/>
      <c r="J333" s="179">
        <f>ROUND(I333*H333,2)</f>
        <v>0</v>
      </c>
      <c r="K333" s="175" t="s">
        <v>127</v>
      </c>
      <c r="L333" s="39"/>
      <c r="M333" s="180" t="s">
        <v>19</v>
      </c>
      <c r="N333" s="181" t="s">
        <v>46</v>
      </c>
      <c r="O333" s="64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128</v>
      </c>
      <c r="AT333" s="184" t="s">
        <v>123</v>
      </c>
      <c r="AU333" s="184" t="s">
        <v>85</v>
      </c>
      <c r="AY333" s="17" t="s">
        <v>121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83</v>
      </c>
      <c r="BK333" s="185">
        <f>ROUND(I333*H333,2)</f>
        <v>0</v>
      </c>
      <c r="BL333" s="17" t="s">
        <v>128</v>
      </c>
      <c r="BM333" s="184" t="s">
        <v>498</v>
      </c>
    </row>
    <row r="334" spans="1:65" s="2" customFormat="1" ht="11.25">
      <c r="A334" s="34"/>
      <c r="B334" s="35"/>
      <c r="C334" s="36"/>
      <c r="D334" s="186" t="s">
        <v>130</v>
      </c>
      <c r="E334" s="36"/>
      <c r="F334" s="187" t="s">
        <v>499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130</v>
      </c>
      <c r="AU334" s="17" t="s">
        <v>85</v>
      </c>
    </row>
    <row r="335" spans="1:65" s="13" customFormat="1" ht="11.25">
      <c r="B335" s="191"/>
      <c r="C335" s="192"/>
      <c r="D335" s="193" t="s">
        <v>132</v>
      </c>
      <c r="E335" s="194" t="s">
        <v>19</v>
      </c>
      <c r="F335" s="195" t="s">
        <v>248</v>
      </c>
      <c r="G335" s="192"/>
      <c r="H335" s="194" t="s">
        <v>19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132</v>
      </c>
      <c r="AU335" s="201" t="s">
        <v>85</v>
      </c>
      <c r="AV335" s="13" t="s">
        <v>83</v>
      </c>
      <c r="AW335" s="13" t="s">
        <v>36</v>
      </c>
      <c r="AX335" s="13" t="s">
        <v>75</v>
      </c>
      <c r="AY335" s="201" t="s">
        <v>121</v>
      </c>
    </row>
    <row r="336" spans="1:65" s="14" customFormat="1" ht="11.25">
      <c r="B336" s="202"/>
      <c r="C336" s="203"/>
      <c r="D336" s="193" t="s">
        <v>132</v>
      </c>
      <c r="E336" s="204" t="s">
        <v>19</v>
      </c>
      <c r="F336" s="205" t="s">
        <v>500</v>
      </c>
      <c r="G336" s="203"/>
      <c r="H336" s="206">
        <v>3</v>
      </c>
      <c r="I336" s="207"/>
      <c r="J336" s="203"/>
      <c r="K336" s="203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132</v>
      </c>
      <c r="AU336" s="212" t="s">
        <v>85</v>
      </c>
      <c r="AV336" s="14" t="s">
        <v>85</v>
      </c>
      <c r="AW336" s="14" t="s">
        <v>36</v>
      </c>
      <c r="AX336" s="14" t="s">
        <v>83</v>
      </c>
      <c r="AY336" s="212" t="s">
        <v>121</v>
      </c>
    </row>
    <row r="337" spans="1:65" s="2" customFormat="1" ht="16.5" customHeight="1">
      <c r="A337" s="34"/>
      <c r="B337" s="35"/>
      <c r="C337" s="224" t="s">
        <v>501</v>
      </c>
      <c r="D337" s="224" t="s">
        <v>290</v>
      </c>
      <c r="E337" s="225" t="s">
        <v>502</v>
      </c>
      <c r="F337" s="226" t="s">
        <v>503</v>
      </c>
      <c r="G337" s="227" t="s">
        <v>342</v>
      </c>
      <c r="H337" s="228">
        <v>1</v>
      </c>
      <c r="I337" s="229"/>
      <c r="J337" s="230">
        <f>ROUND(I337*H337,2)</f>
        <v>0</v>
      </c>
      <c r="K337" s="226" t="s">
        <v>127</v>
      </c>
      <c r="L337" s="231"/>
      <c r="M337" s="232" t="s">
        <v>19</v>
      </c>
      <c r="N337" s="233" t="s">
        <v>46</v>
      </c>
      <c r="O337" s="64"/>
      <c r="P337" s="182">
        <f>O337*H337</f>
        <v>0</v>
      </c>
      <c r="Q337" s="182">
        <v>3.5E-4</v>
      </c>
      <c r="R337" s="182">
        <f>Q337*H337</f>
        <v>3.5E-4</v>
      </c>
      <c r="S337" s="182">
        <v>0</v>
      </c>
      <c r="T337" s="18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177</v>
      </c>
      <c r="AT337" s="184" t="s">
        <v>290</v>
      </c>
      <c r="AU337" s="184" t="s">
        <v>85</v>
      </c>
      <c r="AY337" s="17" t="s">
        <v>121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7" t="s">
        <v>83</v>
      </c>
      <c r="BK337" s="185">
        <f>ROUND(I337*H337,2)</f>
        <v>0</v>
      </c>
      <c r="BL337" s="17" t="s">
        <v>128</v>
      </c>
      <c r="BM337" s="184" t="s">
        <v>504</v>
      </c>
    </row>
    <row r="338" spans="1:65" s="2" customFormat="1" ht="16.5" customHeight="1">
      <c r="A338" s="34"/>
      <c r="B338" s="35"/>
      <c r="C338" s="224" t="s">
        <v>505</v>
      </c>
      <c r="D338" s="224" t="s">
        <v>290</v>
      </c>
      <c r="E338" s="225" t="s">
        <v>506</v>
      </c>
      <c r="F338" s="226" t="s">
        <v>507</v>
      </c>
      <c r="G338" s="227" t="s">
        <v>342</v>
      </c>
      <c r="H338" s="228">
        <v>2</v>
      </c>
      <c r="I338" s="229"/>
      <c r="J338" s="230">
        <f>ROUND(I338*H338,2)</f>
        <v>0</v>
      </c>
      <c r="K338" s="226" t="s">
        <v>127</v>
      </c>
      <c r="L338" s="231"/>
      <c r="M338" s="232" t="s">
        <v>19</v>
      </c>
      <c r="N338" s="233" t="s">
        <v>46</v>
      </c>
      <c r="O338" s="64"/>
      <c r="P338" s="182">
        <f>O338*H338</f>
        <v>0</v>
      </c>
      <c r="Q338" s="182">
        <v>2.9E-4</v>
      </c>
      <c r="R338" s="182">
        <f>Q338*H338</f>
        <v>5.8E-4</v>
      </c>
      <c r="S338" s="182">
        <v>0</v>
      </c>
      <c r="T338" s="18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177</v>
      </c>
      <c r="AT338" s="184" t="s">
        <v>290</v>
      </c>
      <c r="AU338" s="184" t="s">
        <v>85</v>
      </c>
      <c r="AY338" s="17" t="s">
        <v>121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7" t="s">
        <v>83</v>
      </c>
      <c r="BK338" s="185">
        <f>ROUND(I338*H338,2)</f>
        <v>0</v>
      </c>
      <c r="BL338" s="17" t="s">
        <v>128</v>
      </c>
      <c r="BM338" s="184" t="s">
        <v>508</v>
      </c>
    </row>
    <row r="339" spans="1:65" s="2" customFormat="1" ht="24.2" customHeight="1">
      <c r="A339" s="34"/>
      <c r="B339" s="35"/>
      <c r="C339" s="173" t="s">
        <v>509</v>
      </c>
      <c r="D339" s="173" t="s">
        <v>123</v>
      </c>
      <c r="E339" s="174" t="s">
        <v>510</v>
      </c>
      <c r="F339" s="175" t="s">
        <v>511</v>
      </c>
      <c r="G339" s="176" t="s">
        <v>342</v>
      </c>
      <c r="H339" s="177">
        <v>1</v>
      </c>
      <c r="I339" s="178"/>
      <c r="J339" s="179">
        <f>ROUND(I339*H339,2)</f>
        <v>0</v>
      </c>
      <c r="K339" s="175" t="s">
        <v>127</v>
      </c>
      <c r="L339" s="39"/>
      <c r="M339" s="180" t="s">
        <v>19</v>
      </c>
      <c r="N339" s="181" t="s">
        <v>46</v>
      </c>
      <c r="O339" s="64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4" t="s">
        <v>128</v>
      </c>
      <c r="AT339" s="184" t="s">
        <v>123</v>
      </c>
      <c r="AU339" s="184" t="s">
        <v>85</v>
      </c>
      <c r="AY339" s="17" t="s">
        <v>121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7" t="s">
        <v>83</v>
      </c>
      <c r="BK339" s="185">
        <f>ROUND(I339*H339,2)</f>
        <v>0</v>
      </c>
      <c r="BL339" s="17" t="s">
        <v>128</v>
      </c>
      <c r="BM339" s="184" t="s">
        <v>512</v>
      </c>
    </row>
    <row r="340" spans="1:65" s="2" customFormat="1" ht="11.25">
      <c r="A340" s="34"/>
      <c r="B340" s="35"/>
      <c r="C340" s="36"/>
      <c r="D340" s="186" t="s">
        <v>130</v>
      </c>
      <c r="E340" s="36"/>
      <c r="F340" s="187" t="s">
        <v>513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130</v>
      </c>
      <c r="AU340" s="17" t="s">
        <v>85</v>
      </c>
    </row>
    <row r="341" spans="1:65" s="13" customFormat="1" ht="11.25">
      <c r="B341" s="191"/>
      <c r="C341" s="192"/>
      <c r="D341" s="193" t="s">
        <v>132</v>
      </c>
      <c r="E341" s="194" t="s">
        <v>19</v>
      </c>
      <c r="F341" s="195" t="s">
        <v>248</v>
      </c>
      <c r="G341" s="192"/>
      <c r="H341" s="194" t="s">
        <v>19</v>
      </c>
      <c r="I341" s="196"/>
      <c r="J341" s="192"/>
      <c r="K341" s="192"/>
      <c r="L341" s="197"/>
      <c r="M341" s="198"/>
      <c r="N341" s="199"/>
      <c r="O341" s="199"/>
      <c r="P341" s="199"/>
      <c r="Q341" s="199"/>
      <c r="R341" s="199"/>
      <c r="S341" s="199"/>
      <c r="T341" s="200"/>
      <c r="AT341" s="201" t="s">
        <v>132</v>
      </c>
      <c r="AU341" s="201" t="s">
        <v>85</v>
      </c>
      <c r="AV341" s="13" t="s">
        <v>83</v>
      </c>
      <c r="AW341" s="13" t="s">
        <v>36</v>
      </c>
      <c r="AX341" s="13" t="s">
        <v>75</v>
      </c>
      <c r="AY341" s="201" t="s">
        <v>121</v>
      </c>
    </row>
    <row r="342" spans="1:65" s="14" customFormat="1" ht="11.25">
      <c r="B342" s="202"/>
      <c r="C342" s="203"/>
      <c r="D342" s="193" t="s">
        <v>132</v>
      </c>
      <c r="E342" s="204" t="s">
        <v>19</v>
      </c>
      <c r="F342" s="205" t="s">
        <v>83</v>
      </c>
      <c r="G342" s="203"/>
      <c r="H342" s="206">
        <v>1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132</v>
      </c>
      <c r="AU342" s="212" t="s">
        <v>85</v>
      </c>
      <c r="AV342" s="14" t="s">
        <v>85</v>
      </c>
      <c r="AW342" s="14" t="s">
        <v>36</v>
      </c>
      <c r="AX342" s="14" t="s">
        <v>83</v>
      </c>
      <c r="AY342" s="212" t="s">
        <v>121</v>
      </c>
    </row>
    <row r="343" spans="1:65" s="2" customFormat="1" ht="16.5" customHeight="1">
      <c r="A343" s="34"/>
      <c r="B343" s="35"/>
      <c r="C343" s="224" t="s">
        <v>514</v>
      </c>
      <c r="D343" s="224" t="s">
        <v>290</v>
      </c>
      <c r="E343" s="225" t="s">
        <v>515</v>
      </c>
      <c r="F343" s="226" t="s">
        <v>516</v>
      </c>
      <c r="G343" s="227" t="s">
        <v>342</v>
      </c>
      <c r="H343" s="228">
        <v>1</v>
      </c>
      <c r="I343" s="229"/>
      <c r="J343" s="230">
        <f>ROUND(I343*H343,2)</f>
        <v>0</v>
      </c>
      <c r="K343" s="226" t="s">
        <v>127</v>
      </c>
      <c r="L343" s="231"/>
      <c r="M343" s="232" t="s">
        <v>19</v>
      </c>
      <c r="N343" s="233" t="s">
        <v>46</v>
      </c>
      <c r="O343" s="64"/>
      <c r="P343" s="182">
        <f>O343*H343</f>
        <v>0</v>
      </c>
      <c r="Q343" s="182">
        <v>2.47E-3</v>
      </c>
      <c r="R343" s="182">
        <f>Q343*H343</f>
        <v>2.47E-3</v>
      </c>
      <c r="S343" s="182">
        <v>0</v>
      </c>
      <c r="T343" s="18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4" t="s">
        <v>177</v>
      </c>
      <c r="AT343" s="184" t="s">
        <v>290</v>
      </c>
      <c r="AU343" s="184" t="s">
        <v>85</v>
      </c>
      <c r="AY343" s="17" t="s">
        <v>121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7" t="s">
        <v>83</v>
      </c>
      <c r="BK343" s="185">
        <f>ROUND(I343*H343,2)</f>
        <v>0</v>
      </c>
      <c r="BL343" s="17" t="s">
        <v>128</v>
      </c>
      <c r="BM343" s="184" t="s">
        <v>517</v>
      </c>
    </row>
    <row r="344" spans="1:65" s="2" customFormat="1" ht="24.2" customHeight="1">
      <c r="A344" s="34"/>
      <c r="B344" s="35"/>
      <c r="C344" s="173" t="s">
        <v>518</v>
      </c>
      <c r="D344" s="173" t="s">
        <v>123</v>
      </c>
      <c r="E344" s="174" t="s">
        <v>519</v>
      </c>
      <c r="F344" s="175" t="s">
        <v>520</v>
      </c>
      <c r="G344" s="176" t="s">
        <v>342</v>
      </c>
      <c r="H344" s="177">
        <v>1</v>
      </c>
      <c r="I344" s="178"/>
      <c r="J344" s="179">
        <f>ROUND(I344*H344,2)</f>
        <v>0</v>
      </c>
      <c r="K344" s="175" t="s">
        <v>127</v>
      </c>
      <c r="L344" s="39"/>
      <c r="M344" s="180" t="s">
        <v>19</v>
      </c>
      <c r="N344" s="181" t="s">
        <v>46</v>
      </c>
      <c r="O344" s="64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128</v>
      </c>
      <c r="AT344" s="184" t="s">
        <v>123</v>
      </c>
      <c r="AU344" s="184" t="s">
        <v>85</v>
      </c>
      <c r="AY344" s="17" t="s">
        <v>121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83</v>
      </c>
      <c r="BK344" s="185">
        <f>ROUND(I344*H344,2)</f>
        <v>0</v>
      </c>
      <c r="BL344" s="17" t="s">
        <v>128</v>
      </c>
      <c r="BM344" s="184" t="s">
        <v>521</v>
      </c>
    </row>
    <row r="345" spans="1:65" s="2" customFormat="1" ht="11.25">
      <c r="A345" s="34"/>
      <c r="B345" s="35"/>
      <c r="C345" s="36"/>
      <c r="D345" s="186" t="s">
        <v>130</v>
      </c>
      <c r="E345" s="36"/>
      <c r="F345" s="187" t="s">
        <v>522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130</v>
      </c>
      <c r="AU345" s="17" t="s">
        <v>85</v>
      </c>
    </row>
    <row r="346" spans="1:65" s="13" customFormat="1" ht="11.25">
      <c r="B346" s="191"/>
      <c r="C346" s="192"/>
      <c r="D346" s="193" t="s">
        <v>132</v>
      </c>
      <c r="E346" s="194" t="s">
        <v>19</v>
      </c>
      <c r="F346" s="195" t="s">
        <v>248</v>
      </c>
      <c r="G346" s="192"/>
      <c r="H346" s="194" t="s">
        <v>19</v>
      </c>
      <c r="I346" s="196"/>
      <c r="J346" s="192"/>
      <c r="K346" s="192"/>
      <c r="L346" s="197"/>
      <c r="M346" s="198"/>
      <c r="N346" s="199"/>
      <c r="O346" s="199"/>
      <c r="P346" s="199"/>
      <c r="Q346" s="199"/>
      <c r="R346" s="199"/>
      <c r="S346" s="199"/>
      <c r="T346" s="200"/>
      <c r="AT346" s="201" t="s">
        <v>132</v>
      </c>
      <c r="AU346" s="201" t="s">
        <v>85</v>
      </c>
      <c r="AV346" s="13" t="s">
        <v>83</v>
      </c>
      <c r="AW346" s="13" t="s">
        <v>36</v>
      </c>
      <c r="AX346" s="13" t="s">
        <v>75</v>
      </c>
      <c r="AY346" s="201" t="s">
        <v>121</v>
      </c>
    </row>
    <row r="347" spans="1:65" s="14" customFormat="1" ht="11.25">
      <c r="B347" s="202"/>
      <c r="C347" s="203"/>
      <c r="D347" s="193" t="s">
        <v>132</v>
      </c>
      <c r="E347" s="204" t="s">
        <v>19</v>
      </c>
      <c r="F347" s="205" t="s">
        <v>83</v>
      </c>
      <c r="G347" s="203"/>
      <c r="H347" s="206">
        <v>1</v>
      </c>
      <c r="I347" s="207"/>
      <c r="J347" s="203"/>
      <c r="K347" s="203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132</v>
      </c>
      <c r="AU347" s="212" t="s">
        <v>85</v>
      </c>
      <c r="AV347" s="14" t="s">
        <v>85</v>
      </c>
      <c r="AW347" s="14" t="s">
        <v>36</v>
      </c>
      <c r="AX347" s="14" t="s">
        <v>83</v>
      </c>
      <c r="AY347" s="212" t="s">
        <v>121</v>
      </c>
    </row>
    <row r="348" spans="1:65" s="2" customFormat="1" ht="16.5" customHeight="1">
      <c r="A348" s="34"/>
      <c r="B348" s="35"/>
      <c r="C348" s="224" t="s">
        <v>523</v>
      </c>
      <c r="D348" s="224" t="s">
        <v>290</v>
      </c>
      <c r="E348" s="225" t="s">
        <v>524</v>
      </c>
      <c r="F348" s="226" t="s">
        <v>525</v>
      </c>
      <c r="G348" s="227" t="s">
        <v>342</v>
      </c>
      <c r="H348" s="228">
        <v>1</v>
      </c>
      <c r="I348" s="229"/>
      <c r="J348" s="230">
        <f>ROUND(I348*H348,2)</f>
        <v>0</v>
      </c>
      <c r="K348" s="226" t="s">
        <v>127</v>
      </c>
      <c r="L348" s="231"/>
      <c r="M348" s="232" t="s">
        <v>19</v>
      </c>
      <c r="N348" s="233" t="s">
        <v>46</v>
      </c>
      <c r="O348" s="64"/>
      <c r="P348" s="182">
        <f>O348*H348</f>
        <v>0</v>
      </c>
      <c r="Q348" s="182">
        <v>8.0000000000000004E-4</v>
      </c>
      <c r="R348" s="182">
        <f>Q348*H348</f>
        <v>8.0000000000000004E-4</v>
      </c>
      <c r="S348" s="182">
        <v>0</v>
      </c>
      <c r="T348" s="18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4" t="s">
        <v>177</v>
      </c>
      <c r="AT348" s="184" t="s">
        <v>290</v>
      </c>
      <c r="AU348" s="184" t="s">
        <v>85</v>
      </c>
      <c r="AY348" s="17" t="s">
        <v>121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7" t="s">
        <v>83</v>
      </c>
      <c r="BK348" s="185">
        <f>ROUND(I348*H348,2)</f>
        <v>0</v>
      </c>
      <c r="BL348" s="17" t="s">
        <v>128</v>
      </c>
      <c r="BM348" s="184" t="s">
        <v>526</v>
      </c>
    </row>
    <row r="349" spans="1:65" s="2" customFormat="1" ht="24.2" customHeight="1">
      <c r="A349" s="34"/>
      <c r="B349" s="35"/>
      <c r="C349" s="173" t="s">
        <v>527</v>
      </c>
      <c r="D349" s="173" t="s">
        <v>123</v>
      </c>
      <c r="E349" s="174" t="s">
        <v>528</v>
      </c>
      <c r="F349" s="175" t="s">
        <v>529</v>
      </c>
      <c r="G349" s="176" t="s">
        <v>342</v>
      </c>
      <c r="H349" s="177">
        <v>2</v>
      </c>
      <c r="I349" s="178"/>
      <c r="J349" s="179">
        <f>ROUND(I349*H349,2)</f>
        <v>0</v>
      </c>
      <c r="K349" s="175" t="s">
        <v>127</v>
      </c>
      <c r="L349" s="39"/>
      <c r="M349" s="180" t="s">
        <v>19</v>
      </c>
      <c r="N349" s="181" t="s">
        <v>46</v>
      </c>
      <c r="O349" s="64"/>
      <c r="P349" s="182">
        <f>O349*H349</f>
        <v>0</v>
      </c>
      <c r="Q349" s="182">
        <v>1E-4</v>
      </c>
      <c r="R349" s="182">
        <f>Q349*H349</f>
        <v>2.0000000000000001E-4</v>
      </c>
      <c r="S349" s="182">
        <v>0</v>
      </c>
      <c r="T349" s="18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4" t="s">
        <v>128</v>
      </c>
      <c r="AT349" s="184" t="s">
        <v>123</v>
      </c>
      <c r="AU349" s="184" t="s">
        <v>85</v>
      </c>
      <c r="AY349" s="17" t="s">
        <v>121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7" t="s">
        <v>83</v>
      </c>
      <c r="BK349" s="185">
        <f>ROUND(I349*H349,2)</f>
        <v>0</v>
      </c>
      <c r="BL349" s="17" t="s">
        <v>128</v>
      </c>
      <c r="BM349" s="184" t="s">
        <v>530</v>
      </c>
    </row>
    <row r="350" spans="1:65" s="2" customFormat="1" ht="11.25">
      <c r="A350" s="34"/>
      <c r="B350" s="35"/>
      <c r="C350" s="36"/>
      <c r="D350" s="186" t="s">
        <v>130</v>
      </c>
      <c r="E350" s="36"/>
      <c r="F350" s="187" t="s">
        <v>531</v>
      </c>
      <c r="G350" s="36"/>
      <c r="H350" s="36"/>
      <c r="I350" s="188"/>
      <c r="J350" s="36"/>
      <c r="K350" s="36"/>
      <c r="L350" s="39"/>
      <c r="M350" s="189"/>
      <c r="N350" s="190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130</v>
      </c>
      <c r="AU350" s="17" t="s">
        <v>85</v>
      </c>
    </row>
    <row r="351" spans="1:65" s="2" customFormat="1" ht="16.5" customHeight="1">
      <c r="A351" s="34"/>
      <c r="B351" s="35"/>
      <c r="C351" s="224" t="s">
        <v>532</v>
      </c>
      <c r="D351" s="224" t="s">
        <v>290</v>
      </c>
      <c r="E351" s="225" t="s">
        <v>533</v>
      </c>
      <c r="F351" s="226" t="s">
        <v>534</v>
      </c>
      <c r="G351" s="227" t="s">
        <v>342</v>
      </c>
      <c r="H351" s="228">
        <v>2</v>
      </c>
      <c r="I351" s="229"/>
      <c r="J351" s="230">
        <f>ROUND(I351*H351,2)</f>
        <v>0</v>
      </c>
      <c r="K351" s="226" t="s">
        <v>127</v>
      </c>
      <c r="L351" s="231"/>
      <c r="M351" s="232" t="s">
        <v>19</v>
      </c>
      <c r="N351" s="233" t="s">
        <v>46</v>
      </c>
      <c r="O351" s="64"/>
      <c r="P351" s="182">
        <f>O351*H351</f>
        <v>0</v>
      </c>
      <c r="Q351" s="182">
        <v>5.9999999999999995E-4</v>
      </c>
      <c r="R351" s="182">
        <f>Q351*H351</f>
        <v>1.1999999999999999E-3</v>
      </c>
      <c r="S351" s="182">
        <v>0</v>
      </c>
      <c r="T351" s="183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4" t="s">
        <v>177</v>
      </c>
      <c r="AT351" s="184" t="s">
        <v>290</v>
      </c>
      <c r="AU351" s="184" t="s">
        <v>85</v>
      </c>
      <c r="AY351" s="17" t="s">
        <v>121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7" t="s">
        <v>83</v>
      </c>
      <c r="BK351" s="185">
        <f>ROUND(I351*H351,2)</f>
        <v>0</v>
      </c>
      <c r="BL351" s="17" t="s">
        <v>128</v>
      </c>
      <c r="BM351" s="184" t="s">
        <v>535</v>
      </c>
    </row>
    <row r="352" spans="1:65" s="2" customFormat="1" ht="16.5" customHeight="1">
      <c r="A352" s="34"/>
      <c r="B352" s="35"/>
      <c r="C352" s="173" t="s">
        <v>536</v>
      </c>
      <c r="D352" s="173" t="s">
        <v>123</v>
      </c>
      <c r="E352" s="174" t="s">
        <v>537</v>
      </c>
      <c r="F352" s="175" t="s">
        <v>538</v>
      </c>
      <c r="G352" s="176" t="s">
        <v>342</v>
      </c>
      <c r="H352" s="177">
        <v>1</v>
      </c>
      <c r="I352" s="178"/>
      <c r="J352" s="179">
        <f>ROUND(I352*H352,2)</f>
        <v>0</v>
      </c>
      <c r="K352" s="175" t="s">
        <v>19</v>
      </c>
      <c r="L352" s="39"/>
      <c r="M352" s="180" t="s">
        <v>19</v>
      </c>
      <c r="N352" s="181" t="s">
        <v>46</v>
      </c>
      <c r="O352" s="64"/>
      <c r="P352" s="182">
        <f>O352*H352</f>
        <v>0</v>
      </c>
      <c r="Q352" s="182">
        <v>6.9999999999999994E-5</v>
      </c>
      <c r="R352" s="182">
        <f>Q352*H352</f>
        <v>6.9999999999999994E-5</v>
      </c>
      <c r="S352" s="182">
        <v>0</v>
      </c>
      <c r="T352" s="18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4" t="s">
        <v>128</v>
      </c>
      <c r="AT352" s="184" t="s">
        <v>123</v>
      </c>
      <c r="AU352" s="184" t="s">
        <v>85</v>
      </c>
      <c r="AY352" s="17" t="s">
        <v>121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7" t="s">
        <v>83</v>
      </c>
      <c r="BK352" s="185">
        <f>ROUND(I352*H352,2)</f>
        <v>0</v>
      </c>
      <c r="BL352" s="17" t="s">
        <v>128</v>
      </c>
      <c r="BM352" s="184" t="s">
        <v>539</v>
      </c>
    </row>
    <row r="353" spans="1:65" s="2" customFormat="1" ht="21.75" customHeight="1">
      <c r="A353" s="34"/>
      <c r="B353" s="35"/>
      <c r="C353" s="173" t="s">
        <v>540</v>
      </c>
      <c r="D353" s="173" t="s">
        <v>123</v>
      </c>
      <c r="E353" s="174" t="s">
        <v>541</v>
      </c>
      <c r="F353" s="175" t="s">
        <v>542</v>
      </c>
      <c r="G353" s="176" t="s">
        <v>197</v>
      </c>
      <c r="H353" s="177">
        <v>1.3</v>
      </c>
      <c r="I353" s="178"/>
      <c r="J353" s="179">
        <f>ROUND(I353*H353,2)</f>
        <v>0</v>
      </c>
      <c r="K353" s="175" t="s">
        <v>127</v>
      </c>
      <c r="L353" s="39"/>
      <c r="M353" s="180" t="s">
        <v>19</v>
      </c>
      <c r="N353" s="181" t="s">
        <v>46</v>
      </c>
      <c r="O353" s="64"/>
      <c r="P353" s="182">
        <f>O353*H353</f>
        <v>0</v>
      </c>
      <c r="Q353" s="182">
        <v>0</v>
      </c>
      <c r="R353" s="182">
        <f>Q353*H353</f>
        <v>0</v>
      </c>
      <c r="S353" s="182">
        <v>0.36</v>
      </c>
      <c r="T353" s="183">
        <f>S353*H353</f>
        <v>0.46799999999999997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128</v>
      </c>
      <c r="AT353" s="184" t="s">
        <v>123</v>
      </c>
      <c r="AU353" s="184" t="s">
        <v>85</v>
      </c>
      <c r="AY353" s="17" t="s">
        <v>121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83</v>
      </c>
      <c r="BK353" s="185">
        <f>ROUND(I353*H353,2)</f>
        <v>0</v>
      </c>
      <c r="BL353" s="17" t="s">
        <v>128</v>
      </c>
      <c r="BM353" s="184" t="s">
        <v>543</v>
      </c>
    </row>
    <row r="354" spans="1:65" s="2" customFormat="1" ht="11.25">
      <c r="A354" s="34"/>
      <c r="B354" s="35"/>
      <c r="C354" s="36"/>
      <c r="D354" s="186" t="s">
        <v>130</v>
      </c>
      <c r="E354" s="36"/>
      <c r="F354" s="187" t="s">
        <v>544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130</v>
      </c>
      <c r="AU354" s="17" t="s">
        <v>85</v>
      </c>
    </row>
    <row r="355" spans="1:65" s="2" customFormat="1" ht="68.25">
      <c r="A355" s="34"/>
      <c r="B355" s="35"/>
      <c r="C355" s="36"/>
      <c r="D355" s="193" t="s">
        <v>410</v>
      </c>
      <c r="E355" s="36"/>
      <c r="F355" s="234" t="s">
        <v>545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410</v>
      </c>
      <c r="AU355" s="17" t="s">
        <v>85</v>
      </c>
    </row>
    <row r="356" spans="1:65" s="2" customFormat="1" ht="16.5" customHeight="1">
      <c r="A356" s="34"/>
      <c r="B356" s="35"/>
      <c r="C356" s="173" t="s">
        <v>546</v>
      </c>
      <c r="D356" s="173" t="s">
        <v>123</v>
      </c>
      <c r="E356" s="174" t="s">
        <v>547</v>
      </c>
      <c r="F356" s="175" t="s">
        <v>548</v>
      </c>
      <c r="G356" s="176" t="s">
        <v>342</v>
      </c>
      <c r="H356" s="177">
        <v>1</v>
      </c>
      <c r="I356" s="178"/>
      <c r="J356" s="179">
        <f>ROUND(I356*H356,2)</f>
        <v>0</v>
      </c>
      <c r="K356" s="175" t="s">
        <v>127</v>
      </c>
      <c r="L356" s="39"/>
      <c r="M356" s="180" t="s">
        <v>19</v>
      </c>
      <c r="N356" s="181" t="s">
        <v>46</v>
      </c>
      <c r="O356" s="64"/>
      <c r="P356" s="182">
        <f>O356*H356</f>
        <v>0</v>
      </c>
      <c r="Q356" s="182">
        <v>1.218E-2</v>
      </c>
      <c r="R356" s="182">
        <f>Q356*H356</f>
        <v>1.218E-2</v>
      </c>
      <c r="S356" s="182">
        <v>0</v>
      </c>
      <c r="T356" s="18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4" t="s">
        <v>128</v>
      </c>
      <c r="AT356" s="184" t="s">
        <v>123</v>
      </c>
      <c r="AU356" s="184" t="s">
        <v>85</v>
      </c>
      <c r="AY356" s="17" t="s">
        <v>121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7" t="s">
        <v>83</v>
      </c>
      <c r="BK356" s="185">
        <f>ROUND(I356*H356,2)</f>
        <v>0</v>
      </c>
      <c r="BL356" s="17" t="s">
        <v>128</v>
      </c>
      <c r="BM356" s="184" t="s">
        <v>549</v>
      </c>
    </row>
    <row r="357" spans="1:65" s="2" customFormat="1" ht="11.25">
      <c r="A357" s="34"/>
      <c r="B357" s="35"/>
      <c r="C357" s="36"/>
      <c r="D357" s="186" t="s">
        <v>130</v>
      </c>
      <c r="E357" s="36"/>
      <c r="F357" s="187" t="s">
        <v>550</v>
      </c>
      <c r="G357" s="36"/>
      <c r="H357" s="36"/>
      <c r="I357" s="188"/>
      <c r="J357" s="36"/>
      <c r="K357" s="36"/>
      <c r="L357" s="39"/>
      <c r="M357" s="189"/>
      <c r="N357" s="190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130</v>
      </c>
      <c r="AU357" s="17" t="s">
        <v>85</v>
      </c>
    </row>
    <row r="358" spans="1:65" s="2" customFormat="1" ht="16.5" customHeight="1">
      <c r="A358" s="34"/>
      <c r="B358" s="35"/>
      <c r="C358" s="224" t="s">
        <v>551</v>
      </c>
      <c r="D358" s="224" t="s">
        <v>290</v>
      </c>
      <c r="E358" s="225" t="s">
        <v>552</v>
      </c>
      <c r="F358" s="226" t="s">
        <v>553</v>
      </c>
      <c r="G358" s="227" t="s">
        <v>342</v>
      </c>
      <c r="H358" s="228">
        <v>1</v>
      </c>
      <c r="I358" s="229"/>
      <c r="J358" s="230">
        <f>ROUND(I358*H358,2)</f>
        <v>0</v>
      </c>
      <c r="K358" s="226" t="s">
        <v>127</v>
      </c>
      <c r="L358" s="231"/>
      <c r="M358" s="232" t="s">
        <v>19</v>
      </c>
      <c r="N358" s="233" t="s">
        <v>46</v>
      </c>
      <c r="O358" s="64"/>
      <c r="P358" s="182">
        <f>O358*H358</f>
        <v>0</v>
      </c>
      <c r="Q358" s="182">
        <v>0.505</v>
      </c>
      <c r="R358" s="182">
        <f>Q358*H358</f>
        <v>0.505</v>
      </c>
      <c r="S358" s="182">
        <v>0</v>
      </c>
      <c r="T358" s="18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4" t="s">
        <v>177</v>
      </c>
      <c r="AT358" s="184" t="s">
        <v>290</v>
      </c>
      <c r="AU358" s="184" t="s">
        <v>85</v>
      </c>
      <c r="AY358" s="17" t="s">
        <v>121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7" t="s">
        <v>83</v>
      </c>
      <c r="BK358" s="185">
        <f>ROUND(I358*H358,2)</f>
        <v>0</v>
      </c>
      <c r="BL358" s="17" t="s">
        <v>128</v>
      </c>
      <c r="BM358" s="184" t="s">
        <v>554</v>
      </c>
    </row>
    <row r="359" spans="1:65" s="2" customFormat="1" ht="16.5" customHeight="1">
      <c r="A359" s="34"/>
      <c r="B359" s="35"/>
      <c r="C359" s="173" t="s">
        <v>555</v>
      </c>
      <c r="D359" s="173" t="s">
        <v>123</v>
      </c>
      <c r="E359" s="174" t="s">
        <v>556</v>
      </c>
      <c r="F359" s="175" t="s">
        <v>557</v>
      </c>
      <c r="G359" s="176" t="s">
        <v>342</v>
      </c>
      <c r="H359" s="177">
        <v>3</v>
      </c>
      <c r="I359" s="178"/>
      <c r="J359" s="179">
        <f>ROUND(I359*H359,2)</f>
        <v>0</v>
      </c>
      <c r="K359" s="175" t="s">
        <v>127</v>
      </c>
      <c r="L359" s="39"/>
      <c r="M359" s="180" t="s">
        <v>19</v>
      </c>
      <c r="N359" s="181" t="s">
        <v>46</v>
      </c>
      <c r="O359" s="64"/>
      <c r="P359" s="182">
        <f>O359*H359</f>
        <v>0</v>
      </c>
      <c r="Q359" s="182">
        <v>1.0189999999999999E-2</v>
      </c>
      <c r="R359" s="182">
        <f>Q359*H359</f>
        <v>3.057E-2</v>
      </c>
      <c r="S359" s="182">
        <v>0</v>
      </c>
      <c r="T359" s="183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4" t="s">
        <v>128</v>
      </c>
      <c r="AT359" s="184" t="s">
        <v>123</v>
      </c>
      <c r="AU359" s="184" t="s">
        <v>85</v>
      </c>
      <c r="AY359" s="17" t="s">
        <v>121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7" t="s">
        <v>83</v>
      </c>
      <c r="BK359" s="185">
        <f>ROUND(I359*H359,2)</f>
        <v>0</v>
      </c>
      <c r="BL359" s="17" t="s">
        <v>128</v>
      </c>
      <c r="BM359" s="184" t="s">
        <v>558</v>
      </c>
    </row>
    <row r="360" spans="1:65" s="2" customFormat="1" ht="11.25">
      <c r="A360" s="34"/>
      <c r="B360" s="35"/>
      <c r="C360" s="36"/>
      <c r="D360" s="186" t="s">
        <v>130</v>
      </c>
      <c r="E360" s="36"/>
      <c r="F360" s="187" t="s">
        <v>559</v>
      </c>
      <c r="G360" s="36"/>
      <c r="H360" s="36"/>
      <c r="I360" s="188"/>
      <c r="J360" s="36"/>
      <c r="K360" s="36"/>
      <c r="L360" s="39"/>
      <c r="M360" s="189"/>
      <c r="N360" s="190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130</v>
      </c>
      <c r="AU360" s="17" t="s">
        <v>85</v>
      </c>
    </row>
    <row r="361" spans="1:65" s="14" customFormat="1" ht="11.25">
      <c r="B361" s="202"/>
      <c r="C361" s="203"/>
      <c r="D361" s="193" t="s">
        <v>132</v>
      </c>
      <c r="E361" s="204" t="s">
        <v>19</v>
      </c>
      <c r="F361" s="205" t="s">
        <v>560</v>
      </c>
      <c r="G361" s="203"/>
      <c r="H361" s="206">
        <v>3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132</v>
      </c>
      <c r="AU361" s="212" t="s">
        <v>85</v>
      </c>
      <c r="AV361" s="14" t="s">
        <v>85</v>
      </c>
      <c r="AW361" s="14" t="s">
        <v>36</v>
      </c>
      <c r="AX361" s="14" t="s">
        <v>83</v>
      </c>
      <c r="AY361" s="212" t="s">
        <v>121</v>
      </c>
    </row>
    <row r="362" spans="1:65" s="2" customFormat="1" ht="16.5" customHeight="1">
      <c r="A362" s="34"/>
      <c r="B362" s="35"/>
      <c r="C362" s="224" t="s">
        <v>561</v>
      </c>
      <c r="D362" s="224" t="s">
        <v>290</v>
      </c>
      <c r="E362" s="225" t="s">
        <v>562</v>
      </c>
      <c r="F362" s="226" t="s">
        <v>563</v>
      </c>
      <c r="G362" s="227" t="s">
        <v>342</v>
      </c>
      <c r="H362" s="228">
        <v>2</v>
      </c>
      <c r="I362" s="229"/>
      <c r="J362" s="230">
        <f>ROUND(I362*H362,2)</f>
        <v>0</v>
      </c>
      <c r="K362" s="226" t="s">
        <v>127</v>
      </c>
      <c r="L362" s="231"/>
      <c r="M362" s="232" t="s">
        <v>19</v>
      </c>
      <c r="N362" s="233" t="s">
        <v>46</v>
      </c>
      <c r="O362" s="64"/>
      <c r="P362" s="182">
        <f>O362*H362</f>
        <v>0</v>
      </c>
      <c r="Q362" s="182">
        <v>0.43</v>
      </c>
      <c r="R362" s="182">
        <f>Q362*H362</f>
        <v>0.86</v>
      </c>
      <c r="S362" s="182">
        <v>0</v>
      </c>
      <c r="T362" s="18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4" t="s">
        <v>177</v>
      </c>
      <c r="AT362" s="184" t="s">
        <v>290</v>
      </c>
      <c r="AU362" s="184" t="s">
        <v>85</v>
      </c>
      <c r="AY362" s="17" t="s">
        <v>121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7" t="s">
        <v>83</v>
      </c>
      <c r="BK362" s="185">
        <f>ROUND(I362*H362,2)</f>
        <v>0</v>
      </c>
      <c r="BL362" s="17" t="s">
        <v>128</v>
      </c>
      <c r="BM362" s="184" t="s">
        <v>564</v>
      </c>
    </row>
    <row r="363" spans="1:65" s="2" customFormat="1" ht="16.5" customHeight="1">
      <c r="A363" s="34"/>
      <c r="B363" s="35"/>
      <c r="C363" s="224" t="s">
        <v>565</v>
      </c>
      <c r="D363" s="224" t="s">
        <v>290</v>
      </c>
      <c r="E363" s="225" t="s">
        <v>566</v>
      </c>
      <c r="F363" s="226" t="s">
        <v>567</v>
      </c>
      <c r="G363" s="227" t="s">
        <v>342</v>
      </c>
      <c r="H363" s="228">
        <v>1</v>
      </c>
      <c r="I363" s="229"/>
      <c r="J363" s="230">
        <f>ROUND(I363*H363,2)</f>
        <v>0</v>
      </c>
      <c r="K363" s="226" t="s">
        <v>127</v>
      </c>
      <c r="L363" s="231"/>
      <c r="M363" s="232" t="s">
        <v>19</v>
      </c>
      <c r="N363" s="233" t="s">
        <v>46</v>
      </c>
      <c r="O363" s="64"/>
      <c r="P363" s="182">
        <f>O363*H363</f>
        <v>0</v>
      </c>
      <c r="Q363" s="182">
        <v>0.215</v>
      </c>
      <c r="R363" s="182">
        <f>Q363*H363</f>
        <v>0.215</v>
      </c>
      <c r="S363" s="182">
        <v>0</v>
      </c>
      <c r="T363" s="18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4" t="s">
        <v>177</v>
      </c>
      <c r="AT363" s="184" t="s">
        <v>290</v>
      </c>
      <c r="AU363" s="184" t="s">
        <v>85</v>
      </c>
      <c r="AY363" s="17" t="s">
        <v>121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7" t="s">
        <v>83</v>
      </c>
      <c r="BK363" s="185">
        <f>ROUND(I363*H363,2)</f>
        <v>0</v>
      </c>
      <c r="BL363" s="17" t="s">
        <v>128</v>
      </c>
      <c r="BM363" s="184" t="s">
        <v>568</v>
      </c>
    </row>
    <row r="364" spans="1:65" s="2" customFormat="1" ht="16.5" customHeight="1">
      <c r="A364" s="34"/>
      <c r="B364" s="35"/>
      <c r="C364" s="173" t="s">
        <v>569</v>
      </c>
      <c r="D364" s="173" t="s">
        <v>123</v>
      </c>
      <c r="E364" s="174" t="s">
        <v>570</v>
      </c>
      <c r="F364" s="175" t="s">
        <v>571</v>
      </c>
      <c r="G364" s="176" t="s">
        <v>342</v>
      </c>
      <c r="H364" s="177">
        <v>1</v>
      </c>
      <c r="I364" s="178"/>
      <c r="J364" s="179">
        <f>ROUND(I364*H364,2)</f>
        <v>0</v>
      </c>
      <c r="K364" s="175" t="s">
        <v>19</v>
      </c>
      <c r="L364" s="39"/>
      <c r="M364" s="180" t="s">
        <v>19</v>
      </c>
      <c r="N364" s="181" t="s">
        <v>46</v>
      </c>
      <c r="O364" s="64"/>
      <c r="P364" s="182">
        <f>O364*H364</f>
        <v>0</v>
      </c>
      <c r="Q364" s="182">
        <v>0</v>
      </c>
      <c r="R364" s="182">
        <f>Q364*H364</f>
        <v>0</v>
      </c>
      <c r="S364" s="182">
        <v>0.65300000000000002</v>
      </c>
      <c r="T364" s="183">
        <f>S364*H364</f>
        <v>0.65300000000000002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128</v>
      </c>
      <c r="AT364" s="184" t="s">
        <v>123</v>
      </c>
      <c r="AU364" s="184" t="s">
        <v>85</v>
      </c>
      <c r="AY364" s="17" t="s">
        <v>121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83</v>
      </c>
      <c r="BK364" s="185">
        <f>ROUND(I364*H364,2)</f>
        <v>0</v>
      </c>
      <c r="BL364" s="17" t="s">
        <v>128</v>
      </c>
      <c r="BM364" s="184" t="s">
        <v>572</v>
      </c>
    </row>
    <row r="365" spans="1:65" s="2" customFormat="1" ht="16.5" customHeight="1">
      <c r="A365" s="34"/>
      <c r="B365" s="35"/>
      <c r="C365" s="173" t="s">
        <v>573</v>
      </c>
      <c r="D365" s="173" t="s">
        <v>123</v>
      </c>
      <c r="E365" s="174" t="s">
        <v>574</v>
      </c>
      <c r="F365" s="175" t="s">
        <v>575</v>
      </c>
      <c r="G365" s="176" t="s">
        <v>342</v>
      </c>
      <c r="H365" s="177">
        <v>1</v>
      </c>
      <c r="I365" s="178"/>
      <c r="J365" s="179">
        <f>ROUND(I365*H365,2)</f>
        <v>0</v>
      </c>
      <c r="K365" s="175" t="s">
        <v>127</v>
      </c>
      <c r="L365" s="39"/>
      <c r="M365" s="180" t="s">
        <v>19</v>
      </c>
      <c r="N365" s="181" t="s">
        <v>46</v>
      </c>
      <c r="O365" s="64"/>
      <c r="P365" s="182">
        <f>O365*H365</f>
        <v>0</v>
      </c>
      <c r="Q365" s="182">
        <v>0.12422</v>
      </c>
      <c r="R365" s="182">
        <f>Q365*H365</f>
        <v>0.12422</v>
      </c>
      <c r="S365" s="182">
        <v>0</v>
      </c>
      <c r="T365" s="183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4" t="s">
        <v>128</v>
      </c>
      <c r="AT365" s="184" t="s">
        <v>123</v>
      </c>
      <c r="AU365" s="184" t="s">
        <v>85</v>
      </c>
      <c r="AY365" s="17" t="s">
        <v>121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7" t="s">
        <v>83</v>
      </c>
      <c r="BK365" s="185">
        <f>ROUND(I365*H365,2)</f>
        <v>0</v>
      </c>
      <c r="BL365" s="17" t="s">
        <v>128</v>
      </c>
      <c r="BM365" s="184" t="s">
        <v>576</v>
      </c>
    </row>
    <row r="366" spans="1:65" s="2" customFormat="1" ht="11.25">
      <c r="A366" s="34"/>
      <c r="B366" s="35"/>
      <c r="C366" s="36"/>
      <c r="D366" s="186" t="s">
        <v>130</v>
      </c>
      <c r="E366" s="36"/>
      <c r="F366" s="187" t="s">
        <v>577</v>
      </c>
      <c r="G366" s="36"/>
      <c r="H366" s="36"/>
      <c r="I366" s="188"/>
      <c r="J366" s="36"/>
      <c r="K366" s="36"/>
      <c r="L366" s="39"/>
      <c r="M366" s="189"/>
      <c r="N366" s="190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130</v>
      </c>
      <c r="AU366" s="17" t="s">
        <v>85</v>
      </c>
    </row>
    <row r="367" spans="1:65" s="2" customFormat="1" ht="16.5" customHeight="1">
      <c r="A367" s="34"/>
      <c r="B367" s="35"/>
      <c r="C367" s="224" t="s">
        <v>578</v>
      </c>
      <c r="D367" s="224" t="s">
        <v>290</v>
      </c>
      <c r="E367" s="225" t="s">
        <v>579</v>
      </c>
      <c r="F367" s="226" t="s">
        <v>580</v>
      </c>
      <c r="G367" s="227" t="s">
        <v>342</v>
      </c>
      <c r="H367" s="228">
        <v>1</v>
      </c>
      <c r="I367" s="229"/>
      <c r="J367" s="230">
        <f>ROUND(I367*H367,2)</f>
        <v>0</v>
      </c>
      <c r="K367" s="226" t="s">
        <v>127</v>
      </c>
      <c r="L367" s="231"/>
      <c r="M367" s="232" t="s">
        <v>19</v>
      </c>
      <c r="N367" s="233" t="s">
        <v>46</v>
      </c>
      <c r="O367" s="64"/>
      <c r="P367" s="182">
        <f>O367*H367</f>
        <v>0</v>
      </c>
      <c r="Q367" s="182">
        <v>7.1999999999999995E-2</v>
      </c>
      <c r="R367" s="182">
        <f>Q367*H367</f>
        <v>7.1999999999999995E-2</v>
      </c>
      <c r="S367" s="182">
        <v>0</v>
      </c>
      <c r="T367" s="18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177</v>
      </c>
      <c r="AT367" s="184" t="s">
        <v>290</v>
      </c>
      <c r="AU367" s="184" t="s">
        <v>85</v>
      </c>
      <c r="AY367" s="17" t="s">
        <v>121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83</v>
      </c>
      <c r="BK367" s="185">
        <f>ROUND(I367*H367,2)</f>
        <v>0</v>
      </c>
      <c r="BL367" s="17" t="s">
        <v>128</v>
      </c>
      <c r="BM367" s="184" t="s">
        <v>581</v>
      </c>
    </row>
    <row r="368" spans="1:65" s="2" customFormat="1" ht="16.5" customHeight="1">
      <c r="A368" s="34"/>
      <c r="B368" s="35"/>
      <c r="C368" s="173" t="s">
        <v>582</v>
      </c>
      <c r="D368" s="173" t="s">
        <v>123</v>
      </c>
      <c r="E368" s="174" t="s">
        <v>583</v>
      </c>
      <c r="F368" s="175" t="s">
        <v>584</v>
      </c>
      <c r="G368" s="176" t="s">
        <v>342</v>
      </c>
      <c r="H368" s="177">
        <v>1</v>
      </c>
      <c r="I368" s="178"/>
      <c r="J368" s="179">
        <f>ROUND(I368*H368,2)</f>
        <v>0</v>
      </c>
      <c r="K368" s="175" t="s">
        <v>127</v>
      </c>
      <c r="L368" s="39"/>
      <c r="M368" s="180" t="s">
        <v>19</v>
      </c>
      <c r="N368" s="181" t="s">
        <v>46</v>
      </c>
      <c r="O368" s="64"/>
      <c r="P368" s="182">
        <f>O368*H368</f>
        <v>0</v>
      </c>
      <c r="Q368" s="182">
        <v>2.972E-2</v>
      </c>
      <c r="R368" s="182">
        <f>Q368*H368</f>
        <v>2.972E-2</v>
      </c>
      <c r="S368" s="182">
        <v>0</v>
      </c>
      <c r="T368" s="183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4" t="s">
        <v>128</v>
      </c>
      <c r="AT368" s="184" t="s">
        <v>123</v>
      </c>
      <c r="AU368" s="184" t="s">
        <v>85</v>
      </c>
      <c r="AY368" s="17" t="s">
        <v>121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7" t="s">
        <v>83</v>
      </c>
      <c r="BK368" s="185">
        <f>ROUND(I368*H368,2)</f>
        <v>0</v>
      </c>
      <c r="BL368" s="17" t="s">
        <v>128</v>
      </c>
      <c r="BM368" s="184" t="s">
        <v>585</v>
      </c>
    </row>
    <row r="369" spans="1:65" s="2" customFormat="1" ht="11.25">
      <c r="A369" s="34"/>
      <c r="B369" s="35"/>
      <c r="C369" s="36"/>
      <c r="D369" s="186" t="s">
        <v>130</v>
      </c>
      <c r="E369" s="36"/>
      <c r="F369" s="187" t="s">
        <v>586</v>
      </c>
      <c r="G369" s="36"/>
      <c r="H369" s="36"/>
      <c r="I369" s="188"/>
      <c r="J369" s="36"/>
      <c r="K369" s="36"/>
      <c r="L369" s="39"/>
      <c r="M369" s="189"/>
      <c r="N369" s="190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130</v>
      </c>
      <c r="AU369" s="17" t="s">
        <v>85</v>
      </c>
    </row>
    <row r="370" spans="1:65" s="2" customFormat="1" ht="16.5" customHeight="1">
      <c r="A370" s="34"/>
      <c r="B370" s="35"/>
      <c r="C370" s="224" t="s">
        <v>587</v>
      </c>
      <c r="D370" s="224" t="s">
        <v>290</v>
      </c>
      <c r="E370" s="225" t="s">
        <v>588</v>
      </c>
      <c r="F370" s="226" t="s">
        <v>589</v>
      </c>
      <c r="G370" s="227" t="s">
        <v>342</v>
      </c>
      <c r="H370" s="228">
        <v>1</v>
      </c>
      <c r="I370" s="229"/>
      <c r="J370" s="230">
        <f>ROUND(I370*H370,2)</f>
        <v>0</v>
      </c>
      <c r="K370" s="226" t="s">
        <v>127</v>
      </c>
      <c r="L370" s="231"/>
      <c r="M370" s="232" t="s">
        <v>19</v>
      </c>
      <c r="N370" s="233" t="s">
        <v>46</v>
      </c>
      <c r="O370" s="64"/>
      <c r="P370" s="182">
        <f>O370*H370</f>
        <v>0</v>
      </c>
      <c r="Q370" s="182">
        <v>0.111</v>
      </c>
      <c r="R370" s="182">
        <f>Q370*H370</f>
        <v>0.111</v>
      </c>
      <c r="S370" s="182">
        <v>0</v>
      </c>
      <c r="T370" s="18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4" t="s">
        <v>177</v>
      </c>
      <c r="AT370" s="184" t="s">
        <v>290</v>
      </c>
      <c r="AU370" s="184" t="s">
        <v>85</v>
      </c>
      <c r="AY370" s="17" t="s">
        <v>121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7" t="s">
        <v>83</v>
      </c>
      <c r="BK370" s="185">
        <f>ROUND(I370*H370,2)</f>
        <v>0</v>
      </c>
      <c r="BL370" s="17" t="s">
        <v>128</v>
      </c>
      <c r="BM370" s="184" t="s">
        <v>590</v>
      </c>
    </row>
    <row r="371" spans="1:65" s="2" customFormat="1" ht="16.5" customHeight="1">
      <c r="A371" s="34"/>
      <c r="B371" s="35"/>
      <c r="C371" s="173" t="s">
        <v>591</v>
      </c>
      <c r="D371" s="173" t="s">
        <v>123</v>
      </c>
      <c r="E371" s="174" t="s">
        <v>592</v>
      </c>
      <c r="F371" s="175" t="s">
        <v>593</v>
      </c>
      <c r="G371" s="176" t="s">
        <v>342</v>
      </c>
      <c r="H371" s="177">
        <v>1</v>
      </c>
      <c r="I371" s="178"/>
      <c r="J371" s="179">
        <f>ROUND(I371*H371,2)</f>
        <v>0</v>
      </c>
      <c r="K371" s="175" t="s">
        <v>127</v>
      </c>
      <c r="L371" s="39"/>
      <c r="M371" s="180" t="s">
        <v>19</v>
      </c>
      <c r="N371" s="181" t="s">
        <v>46</v>
      </c>
      <c r="O371" s="64"/>
      <c r="P371" s="182">
        <f>O371*H371</f>
        <v>0</v>
      </c>
      <c r="Q371" s="182">
        <v>2.972E-2</v>
      </c>
      <c r="R371" s="182">
        <f>Q371*H371</f>
        <v>2.972E-2</v>
      </c>
      <c r="S371" s="182">
        <v>0</v>
      </c>
      <c r="T371" s="18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4" t="s">
        <v>128</v>
      </c>
      <c r="AT371" s="184" t="s">
        <v>123</v>
      </c>
      <c r="AU371" s="184" t="s">
        <v>85</v>
      </c>
      <c r="AY371" s="17" t="s">
        <v>121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7" t="s">
        <v>83</v>
      </c>
      <c r="BK371" s="185">
        <f>ROUND(I371*H371,2)</f>
        <v>0</v>
      </c>
      <c r="BL371" s="17" t="s">
        <v>128</v>
      </c>
      <c r="BM371" s="184" t="s">
        <v>594</v>
      </c>
    </row>
    <row r="372" spans="1:65" s="2" customFormat="1" ht="11.25">
      <c r="A372" s="34"/>
      <c r="B372" s="35"/>
      <c r="C372" s="36"/>
      <c r="D372" s="186" t="s">
        <v>130</v>
      </c>
      <c r="E372" s="36"/>
      <c r="F372" s="187" t="s">
        <v>595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130</v>
      </c>
      <c r="AU372" s="17" t="s">
        <v>85</v>
      </c>
    </row>
    <row r="373" spans="1:65" s="2" customFormat="1" ht="21.75" customHeight="1">
      <c r="A373" s="34"/>
      <c r="B373" s="35"/>
      <c r="C373" s="224" t="s">
        <v>596</v>
      </c>
      <c r="D373" s="224" t="s">
        <v>290</v>
      </c>
      <c r="E373" s="225" t="s">
        <v>597</v>
      </c>
      <c r="F373" s="226" t="s">
        <v>598</v>
      </c>
      <c r="G373" s="227" t="s">
        <v>342</v>
      </c>
      <c r="H373" s="228">
        <v>1</v>
      </c>
      <c r="I373" s="229"/>
      <c r="J373" s="230">
        <f>ROUND(I373*H373,2)</f>
        <v>0</v>
      </c>
      <c r="K373" s="226" t="s">
        <v>127</v>
      </c>
      <c r="L373" s="231"/>
      <c r="M373" s="232" t="s">
        <v>19</v>
      </c>
      <c r="N373" s="233" t="s">
        <v>46</v>
      </c>
      <c r="O373" s="64"/>
      <c r="P373" s="182">
        <f>O373*H373</f>
        <v>0</v>
      </c>
      <c r="Q373" s="182">
        <v>0.19500000000000001</v>
      </c>
      <c r="R373" s="182">
        <f>Q373*H373</f>
        <v>0.19500000000000001</v>
      </c>
      <c r="S373" s="182">
        <v>0</v>
      </c>
      <c r="T373" s="18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4" t="s">
        <v>177</v>
      </c>
      <c r="AT373" s="184" t="s">
        <v>290</v>
      </c>
      <c r="AU373" s="184" t="s">
        <v>85</v>
      </c>
      <c r="AY373" s="17" t="s">
        <v>121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7" t="s">
        <v>83</v>
      </c>
      <c r="BK373" s="185">
        <f>ROUND(I373*H373,2)</f>
        <v>0</v>
      </c>
      <c r="BL373" s="17" t="s">
        <v>128</v>
      </c>
      <c r="BM373" s="184" t="s">
        <v>599</v>
      </c>
    </row>
    <row r="374" spans="1:65" s="2" customFormat="1" ht="16.5" customHeight="1">
      <c r="A374" s="34"/>
      <c r="B374" s="35"/>
      <c r="C374" s="173" t="s">
        <v>600</v>
      </c>
      <c r="D374" s="173" t="s">
        <v>123</v>
      </c>
      <c r="E374" s="174" t="s">
        <v>601</v>
      </c>
      <c r="F374" s="175" t="s">
        <v>602</v>
      </c>
      <c r="G374" s="176" t="s">
        <v>342</v>
      </c>
      <c r="H374" s="177">
        <v>1</v>
      </c>
      <c r="I374" s="178"/>
      <c r="J374" s="179">
        <f>ROUND(I374*H374,2)</f>
        <v>0</v>
      </c>
      <c r="K374" s="175" t="s">
        <v>127</v>
      </c>
      <c r="L374" s="39"/>
      <c r="M374" s="180" t="s">
        <v>19</v>
      </c>
      <c r="N374" s="181" t="s">
        <v>46</v>
      </c>
      <c r="O374" s="64"/>
      <c r="P374" s="182">
        <f>O374*H374</f>
        <v>0</v>
      </c>
      <c r="Q374" s="182">
        <v>0</v>
      </c>
      <c r="R374" s="182">
        <f>Q374*H374</f>
        <v>0</v>
      </c>
      <c r="S374" s="182">
        <v>0.15</v>
      </c>
      <c r="T374" s="183">
        <f>S374*H374</f>
        <v>0.15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4" t="s">
        <v>128</v>
      </c>
      <c r="AT374" s="184" t="s">
        <v>123</v>
      </c>
      <c r="AU374" s="184" t="s">
        <v>85</v>
      </c>
      <c r="AY374" s="17" t="s">
        <v>121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7" t="s">
        <v>83</v>
      </c>
      <c r="BK374" s="185">
        <f>ROUND(I374*H374,2)</f>
        <v>0</v>
      </c>
      <c r="BL374" s="17" t="s">
        <v>128</v>
      </c>
      <c r="BM374" s="184" t="s">
        <v>603</v>
      </c>
    </row>
    <row r="375" spans="1:65" s="2" customFormat="1" ht="11.25">
      <c r="A375" s="34"/>
      <c r="B375" s="35"/>
      <c r="C375" s="36"/>
      <c r="D375" s="186" t="s">
        <v>130</v>
      </c>
      <c r="E375" s="36"/>
      <c r="F375" s="187" t="s">
        <v>604</v>
      </c>
      <c r="G375" s="36"/>
      <c r="H375" s="36"/>
      <c r="I375" s="188"/>
      <c r="J375" s="36"/>
      <c r="K375" s="36"/>
      <c r="L375" s="39"/>
      <c r="M375" s="189"/>
      <c r="N375" s="190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130</v>
      </c>
      <c r="AU375" s="17" t="s">
        <v>85</v>
      </c>
    </row>
    <row r="376" spans="1:65" s="13" customFormat="1" ht="11.25">
      <c r="B376" s="191"/>
      <c r="C376" s="192"/>
      <c r="D376" s="193" t="s">
        <v>132</v>
      </c>
      <c r="E376" s="194" t="s">
        <v>19</v>
      </c>
      <c r="F376" s="195" t="s">
        <v>605</v>
      </c>
      <c r="G376" s="192"/>
      <c r="H376" s="194" t="s">
        <v>19</v>
      </c>
      <c r="I376" s="196"/>
      <c r="J376" s="192"/>
      <c r="K376" s="192"/>
      <c r="L376" s="197"/>
      <c r="M376" s="198"/>
      <c r="N376" s="199"/>
      <c r="O376" s="199"/>
      <c r="P376" s="199"/>
      <c r="Q376" s="199"/>
      <c r="R376" s="199"/>
      <c r="S376" s="199"/>
      <c r="T376" s="200"/>
      <c r="AT376" s="201" t="s">
        <v>132</v>
      </c>
      <c r="AU376" s="201" t="s">
        <v>85</v>
      </c>
      <c r="AV376" s="13" t="s">
        <v>83</v>
      </c>
      <c r="AW376" s="13" t="s">
        <v>36</v>
      </c>
      <c r="AX376" s="13" t="s">
        <v>75</v>
      </c>
      <c r="AY376" s="201" t="s">
        <v>121</v>
      </c>
    </row>
    <row r="377" spans="1:65" s="14" customFormat="1" ht="11.25">
      <c r="B377" s="202"/>
      <c r="C377" s="203"/>
      <c r="D377" s="193" t="s">
        <v>132</v>
      </c>
      <c r="E377" s="204" t="s">
        <v>19</v>
      </c>
      <c r="F377" s="205" t="s">
        <v>83</v>
      </c>
      <c r="G377" s="203"/>
      <c r="H377" s="206">
        <v>1</v>
      </c>
      <c r="I377" s="207"/>
      <c r="J377" s="203"/>
      <c r="K377" s="203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132</v>
      </c>
      <c r="AU377" s="212" t="s">
        <v>85</v>
      </c>
      <c r="AV377" s="14" t="s">
        <v>85</v>
      </c>
      <c r="AW377" s="14" t="s">
        <v>36</v>
      </c>
      <c r="AX377" s="14" t="s">
        <v>83</v>
      </c>
      <c r="AY377" s="212" t="s">
        <v>121</v>
      </c>
    </row>
    <row r="378" spans="1:65" s="2" customFormat="1" ht="24.2" customHeight="1">
      <c r="A378" s="34"/>
      <c r="B378" s="35"/>
      <c r="C378" s="173" t="s">
        <v>606</v>
      </c>
      <c r="D378" s="173" t="s">
        <v>123</v>
      </c>
      <c r="E378" s="174" t="s">
        <v>607</v>
      </c>
      <c r="F378" s="175" t="s">
        <v>608</v>
      </c>
      <c r="G378" s="176" t="s">
        <v>342</v>
      </c>
      <c r="H378" s="177">
        <v>1</v>
      </c>
      <c r="I378" s="178"/>
      <c r="J378" s="179">
        <f>ROUND(I378*H378,2)</f>
        <v>0</v>
      </c>
      <c r="K378" s="175" t="s">
        <v>127</v>
      </c>
      <c r="L378" s="39"/>
      <c r="M378" s="180" t="s">
        <v>19</v>
      </c>
      <c r="N378" s="181" t="s">
        <v>46</v>
      </c>
      <c r="O378" s="64"/>
      <c r="P378" s="182">
        <f>O378*H378</f>
        <v>0</v>
      </c>
      <c r="Q378" s="182">
        <v>0.09</v>
      </c>
      <c r="R378" s="182">
        <f>Q378*H378</f>
        <v>0.09</v>
      </c>
      <c r="S378" s="182">
        <v>0</v>
      </c>
      <c r="T378" s="183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4" t="s">
        <v>128</v>
      </c>
      <c r="AT378" s="184" t="s">
        <v>123</v>
      </c>
      <c r="AU378" s="184" t="s">
        <v>85</v>
      </c>
      <c r="AY378" s="17" t="s">
        <v>121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7" t="s">
        <v>83</v>
      </c>
      <c r="BK378" s="185">
        <f>ROUND(I378*H378,2)</f>
        <v>0</v>
      </c>
      <c r="BL378" s="17" t="s">
        <v>128</v>
      </c>
      <c r="BM378" s="184" t="s">
        <v>609</v>
      </c>
    </row>
    <row r="379" spans="1:65" s="2" customFormat="1" ht="11.25">
      <c r="A379" s="34"/>
      <c r="B379" s="35"/>
      <c r="C379" s="36"/>
      <c r="D379" s="186" t="s">
        <v>130</v>
      </c>
      <c r="E379" s="36"/>
      <c r="F379" s="187" t="s">
        <v>610</v>
      </c>
      <c r="G379" s="36"/>
      <c r="H379" s="36"/>
      <c r="I379" s="188"/>
      <c r="J379" s="36"/>
      <c r="K379" s="36"/>
      <c r="L379" s="39"/>
      <c r="M379" s="189"/>
      <c r="N379" s="190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130</v>
      </c>
      <c r="AU379" s="17" t="s">
        <v>85</v>
      </c>
    </row>
    <row r="380" spans="1:65" s="2" customFormat="1" ht="16.5" customHeight="1">
      <c r="A380" s="34"/>
      <c r="B380" s="35"/>
      <c r="C380" s="224" t="s">
        <v>611</v>
      </c>
      <c r="D380" s="224" t="s">
        <v>290</v>
      </c>
      <c r="E380" s="225" t="s">
        <v>612</v>
      </c>
      <c r="F380" s="226" t="s">
        <v>613</v>
      </c>
      <c r="G380" s="227" t="s">
        <v>342</v>
      </c>
      <c r="H380" s="228">
        <v>1</v>
      </c>
      <c r="I380" s="229"/>
      <c r="J380" s="230">
        <f>ROUND(I380*H380,2)</f>
        <v>0</v>
      </c>
      <c r="K380" s="226" t="s">
        <v>127</v>
      </c>
      <c r="L380" s="231"/>
      <c r="M380" s="232" t="s">
        <v>19</v>
      </c>
      <c r="N380" s="233" t="s">
        <v>46</v>
      </c>
      <c r="O380" s="64"/>
      <c r="P380" s="182">
        <f>O380*H380</f>
        <v>0</v>
      </c>
      <c r="Q380" s="182">
        <v>5.6300000000000003E-2</v>
      </c>
      <c r="R380" s="182">
        <f>Q380*H380</f>
        <v>5.6300000000000003E-2</v>
      </c>
      <c r="S380" s="182">
        <v>0</v>
      </c>
      <c r="T380" s="183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4" t="s">
        <v>177</v>
      </c>
      <c r="AT380" s="184" t="s">
        <v>290</v>
      </c>
      <c r="AU380" s="184" t="s">
        <v>85</v>
      </c>
      <c r="AY380" s="17" t="s">
        <v>121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17" t="s">
        <v>83</v>
      </c>
      <c r="BK380" s="185">
        <f>ROUND(I380*H380,2)</f>
        <v>0</v>
      </c>
      <c r="BL380" s="17" t="s">
        <v>128</v>
      </c>
      <c r="BM380" s="184" t="s">
        <v>614</v>
      </c>
    </row>
    <row r="381" spans="1:65" s="2" customFormat="1" ht="16.5" customHeight="1">
      <c r="A381" s="34"/>
      <c r="B381" s="35"/>
      <c r="C381" s="173" t="s">
        <v>615</v>
      </c>
      <c r="D381" s="173" t="s">
        <v>123</v>
      </c>
      <c r="E381" s="174" t="s">
        <v>616</v>
      </c>
      <c r="F381" s="175" t="s">
        <v>617</v>
      </c>
      <c r="G381" s="176" t="s">
        <v>342</v>
      </c>
      <c r="H381" s="177">
        <v>1</v>
      </c>
      <c r="I381" s="178"/>
      <c r="J381" s="179">
        <f>ROUND(I381*H381,2)</f>
        <v>0</v>
      </c>
      <c r="K381" s="175" t="s">
        <v>127</v>
      </c>
      <c r="L381" s="39"/>
      <c r="M381" s="180" t="s">
        <v>19</v>
      </c>
      <c r="N381" s="181" t="s">
        <v>46</v>
      </c>
      <c r="O381" s="64"/>
      <c r="P381" s="182">
        <f>O381*H381</f>
        <v>0</v>
      </c>
      <c r="Q381" s="182">
        <v>0.21734000000000001</v>
      </c>
      <c r="R381" s="182">
        <f>Q381*H381</f>
        <v>0.21734000000000001</v>
      </c>
      <c r="S381" s="182">
        <v>0</v>
      </c>
      <c r="T381" s="183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4" t="s">
        <v>128</v>
      </c>
      <c r="AT381" s="184" t="s">
        <v>123</v>
      </c>
      <c r="AU381" s="184" t="s">
        <v>85</v>
      </c>
      <c r="AY381" s="17" t="s">
        <v>121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7" t="s">
        <v>83</v>
      </c>
      <c r="BK381" s="185">
        <f>ROUND(I381*H381,2)</f>
        <v>0</v>
      </c>
      <c r="BL381" s="17" t="s">
        <v>128</v>
      </c>
      <c r="BM381" s="184" t="s">
        <v>618</v>
      </c>
    </row>
    <row r="382" spans="1:65" s="2" customFormat="1" ht="11.25">
      <c r="A382" s="34"/>
      <c r="B382" s="35"/>
      <c r="C382" s="36"/>
      <c r="D382" s="186" t="s">
        <v>130</v>
      </c>
      <c r="E382" s="36"/>
      <c r="F382" s="187" t="s">
        <v>619</v>
      </c>
      <c r="G382" s="36"/>
      <c r="H382" s="36"/>
      <c r="I382" s="188"/>
      <c r="J382" s="36"/>
      <c r="K382" s="36"/>
      <c r="L382" s="39"/>
      <c r="M382" s="189"/>
      <c r="N382" s="190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130</v>
      </c>
      <c r="AU382" s="17" t="s">
        <v>85</v>
      </c>
    </row>
    <row r="383" spans="1:65" s="13" customFormat="1" ht="11.25">
      <c r="B383" s="191"/>
      <c r="C383" s="192"/>
      <c r="D383" s="193" t="s">
        <v>132</v>
      </c>
      <c r="E383" s="194" t="s">
        <v>19</v>
      </c>
      <c r="F383" s="195" t="s">
        <v>620</v>
      </c>
      <c r="G383" s="192"/>
      <c r="H383" s="194" t="s">
        <v>19</v>
      </c>
      <c r="I383" s="196"/>
      <c r="J383" s="192"/>
      <c r="K383" s="192"/>
      <c r="L383" s="197"/>
      <c r="M383" s="198"/>
      <c r="N383" s="199"/>
      <c r="O383" s="199"/>
      <c r="P383" s="199"/>
      <c r="Q383" s="199"/>
      <c r="R383" s="199"/>
      <c r="S383" s="199"/>
      <c r="T383" s="200"/>
      <c r="AT383" s="201" t="s">
        <v>132</v>
      </c>
      <c r="AU383" s="201" t="s">
        <v>85</v>
      </c>
      <c r="AV383" s="13" t="s">
        <v>83</v>
      </c>
      <c r="AW383" s="13" t="s">
        <v>36</v>
      </c>
      <c r="AX383" s="13" t="s">
        <v>75</v>
      </c>
      <c r="AY383" s="201" t="s">
        <v>121</v>
      </c>
    </row>
    <row r="384" spans="1:65" s="14" customFormat="1" ht="11.25">
      <c r="B384" s="202"/>
      <c r="C384" s="203"/>
      <c r="D384" s="193" t="s">
        <v>132</v>
      </c>
      <c r="E384" s="204" t="s">
        <v>19</v>
      </c>
      <c r="F384" s="205" t="s">
        <v>83</v>
      </c>
      <c r="G384" s="203"/>
      <c r="H384" s="206">
        <v>1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132</v>
      </c>
      <c r="AU384" s="212" t="s">
        <v>85</v>
      </c>
      <c r="AV384" s="14" t="s">
        <v>85</v>
      </c>
      <c r="AW384" s="14" t="s">
        <v>36</v>
      </c>
      <c r="AX384" s="14" t="s">
        <v>83</v>
      </c>
      <c r="AY384" s="212" t="s">
        <v>121</v>
      </c>
    </row>
    <row r="385" spans="1:65" s="2" customFormat="1" ht="16.5" customHeight="1">
      <c r="A385" s="34"/>
      <c r="B385" s="35"/>
      <c r="C385" s="224" t="s">
        <v>621</v>
      </c>
      <c r="D385" s="224" t="s">
        <v>290</v>
      </c>
      <c r="E385" s="225" t="s">
        <v>622</v>
      </c>
      <c r="F385" s="226" t="s">
        <v>623</v>
      </c>
      <c r="G385" s="227" t="s">
        <v>342</v>
      </c>
      <c r="H385" s="228">
        <v>1</v>
      </c>
      <c r="I385" s="229"/>
      <c r="J385" s="230">
        <f>ROUND(I385*H385,2)</f>
        <v>0</v>
      </c>
      <c r="K385" s="226" t="s">
        <v>127</v>
      </c>
      <c r="L385" s="231"/>
      <c r="M385" s="232" t="s">
        <v>19</v>
      </c>
      <c r="N385" s="233" t="s">
        <v>46</v>
      </c>
      <c r="O385" s="64"/>
      <c r="P385" s="182">
        <f>O385*H385</f>
        <v>0</v>
      </c>
      <c r="Q385" s="182">
        <v>4.0000000000000001E-3</v>
      </c>
      <c r="R385" s="182">
        <f>Q385*H385</f>
        <v>4.0000000000000001E-3</v>
      </c>
      <c r="S385" s="182">
        <v>0</v>
      </c>
      <c r="T385" s="183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4" t="s">
        <v>177</v>
      </c>
      <c r="AT385" s="184" t="s">
        <v>290</v>
      </c>
      <c r="AU385" s="184" t="s">
        <v>85</v>
      </c>
      <c r="AY385" s="17" t="s">
        <v>121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7" t="s">
        <v>83</v>
      </c>
      <c r="BK385" s="185">
        <f>ROUND(I385*H385,2)</f>
        <v>0</v>
      </c>
      <c r="BL385" s="17" t="s">
        <v>128</v>
      </c>
      <c r="BM385" s="184" t="s">
        <v>624</v>
      </c>
    </row>
    <row r="386" spans="1:65" s="2" customFormat="1" ht="16.5" customHeight="1">
      <c r="A386" s="34"/>
      <c r="B386" s="35"/>
      <c r="C386" s="224" t="s">
        <v>625</v>
      </c>
      <c r="D386" s="224" t="s">
        <v>290</v>
      </c>
      <c r="E386" s="225" t="s">
        <v>626</v>
      </c>
      <c r="F386" s="226" t="s">
        <v>627</v>
      </c>
      <c r="G386" s="227" t="s">
        <v>342</v>
      </c>
      <c r="H386" s="228">
        <v>1</v>
      </c>
      <c r="I386" s="229"/>
      <c r="J386" s="230">
        <f>ROUND(I386*H386,2)</f>
        <v>0</v>
      </c>
      <c r="K386" s="226" t="s">
        <v>127</v>
      </c>
      <c r="L386" s="231"/>
      <c r="M386" s="232" t="s">
        <v>19</v>
      </c>
      <c r="N386" s="233" t="s">
        <v>46</v>
      </c>
      <c r="O386" s="64"/>
      <c r="P386" s="182">
        <f>O386*H386</f>
        <v>0</v>
      </c>
      <c r="Q386" s="182">
        <v>9.2999999999999999E-2</v>
      </c>
      <c r="R386" s="182">
        <f>Q386*H386</f>
        <v>9.2999999999999999E-2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177</v>
      </c>
      <c r="AT386" s="184" t="s">
        <v>290</v>
      </c>
      <c r="AU386" s="184" t="s">
        <v>85</v>
      </c>
      <c r="AY386" s="17" t="s">
        <v>121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83</v>
      </c>
      <c r="BK386" s="185">
        <f>ROUND(I386*H386,2)</f>
        <v>0</v>
      </c>
      <c r="BL386" s="17" t="s">
        <v>128</v>
      </c>
      <c r="BM386" s="184" t="s">
        <v>628</v>
      </c>
    </row>
    <row r="387" spans="1:65" s="2" customFormat="1" ht="19.5">
      <c r="A387" s="34"/>
      <c r="B387" s="35"/>
      <c r="C387" s="36"/>
      <c r="D387" s="193" t="s">
        <v>410</v>
      </c>
      <c r="E387" s="36"/>
      <c r="F387" s="234" t="s">
        <v>629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410</v>
      </c>
      <c r="AU387" s="17" t="s">
        <v>85</v>
      </c>
    </row>
    <row r="388" spans="1:65" s="12" customFormat="1" ht="22.9" customHeight="1">
      <c r="B388" s="157"/>
      <c r="C388" s="158"/>
      <c r="D388" s="159" t="s">
        <v>74</v>
      </c>
      <c r="E388" s="171" t="s">
        <v>182</v>
      </c>
      <c r="F388" s="171" t="s">
        <v>630</v>
      </c>
      <c r="G388" s="158"/>
      <c r="H388" s="158"/>
      <c r="I388" s="161"/>
      <c r="J388" s="172">
        <f>BK388</f>
        <v>0</v>
      </c>
      <c r="K388" s="158"/>
      <c r="L388" s="163"/>
      <c r="M388" s="164"/>
      <c r="N388" s="165"/>
      <c r="O388" s="165"/>
      <c r="P388" s="166">
        <f>SUM(P389:P454)</f>
        <v>0</v>
      </c>
      <c r="Q388" s="165"/>
      <c r="R388" s="166">
        <f>SUM(R389:R454)</f>
        <v>33.66956600000001</v>
      </c>
      <c r="S388" s="165"/>
      <c r="T388" s="167">
        <f>SUM(T389:T454)</f>
        <v>1.5180000000000002</v>
      </c>
      <c r="AR388" s="168" t="s">
        <v>83</v>
      </c>
      <c r="AT388" s="169" t="s">
        <v>74</v>
      </c>
      <c r="AU388" s="169" t="s">
        <v>83</v>
      </c>
      <c r="AY388" s="168" t="s">
        <v>121</v>
      </c>
      <c r="BK388" s="170">
        <f>SUM(BK389:BK454)</f>
        <v>0</v>
      </c>
    </row>
    <row r="389" spans="1:65" s="2" customFormat="1" ht="21.75" customHeight="1">
      <c r="A389" s="34"/>
      <c r="B389" s="35"/>
      <c r="C389" s="173" t="s">
        <v>631</v>
      </c>
      <c r="D389" s="173" t="s">
        <v>123</v>
      </c>
      <c r="E389" s="174" t="s">
        <v>632</v>
      </c>
      <c r="F389" s="175" t="s">
        <v>633</v>
      </c>
      <c r="G389" s="176" t="s">
        <v>185</v>
      </c>
      <c r="H389" s="177">
        <v>38</v>
      </c>
      <c r="I389" s="178"/>
      <c r="J389" s="179">
        <f>ROUND(I389*H389,2)</f>
        <v>0</v>
      </c>
      <c r="K389" s="175" t="s">
        <v>127</v>
      </c>
      <c r="L389" s="39"/>
      <c r="M389" s="180" t="s">
        <v>19</v>
      </c>
      <c r="N389" s="181" t="s">
        <v>46</v>
      </c>
      <c r="O389" s="64"/>
      <c r="P389" s="182">
        <f>O389*H389</f>
        <v>0</v>
      </c>
      <c r="Q389" s="182">
        <v>1.1E-4</v>
      </c>
      <c r="R389" s="182">
        <f>Q389*H389</f>
        <v>4.1800000000000006E-3</v>
      </c>
      <c r="S389" s="182">
        <v>0</v>
      </c>
      <c r="T389" s="18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4" t="s">
        <v>128</v>
      </c>
      <c r="AT389" s="184" t="s">
        <v>123</v>
      </c>
      <c r="AU389" s="184" t="s">
        <v>85</v>
      </c>
      <c r="AY389" s="17" t="s">
        <v>121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7" t="s">
        <v>83</v>
      </c>
      <c r="BK389" s="185">
        <f>ROUND(I389*H389,2)</f>
        <v>0</v>
      </c>
      <c r="BL389" s="17" t="s">
        <v>128</v>
      </c>
      <c r="BM389" s="184" t="s">
        <v>634</v>
      </c>
    </row>
    <row r="390" spans="1:65" s="2" customFormat="1" ht="11.25">
      <c r="A390" s="34"/>
      <c r="B390" s="35"/>
      <c r="C390" s="36"/>
      <c r="D390" s="186" t="s">
        <v>130</v>
      </c>
      <c r="E390" s="36"/>
      <c r="F390" s="187" t="s">
        <v>635</v>
      </c>
      <c r="G390" s="36"/>
      <c r="H390" s="36"/>
      <c r="I390" s="188"/>
      <c r="J390" s="36"/>
      <c r="K390" s="36"/>
      <c r="L390" s="39"/>
      <c r="M390" s="189"/>
      <c r="N390" s="190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130</v>
      </c>
      <c r="AU390" s="17" t="s">
        <v>85</v>
      </c>
    </row>
    <row r="391" spans="1:65" s="2" customFormat="1" ht="16.5" customHeight="1">
      <c r="A391" s="34"/>
      <c r="B391" s="35"/>
      <c r="C391" s="173" t="s">
        <v>636</v>
      </c>
      <c r="D391" s="173" t="s">
        <v>123</v>
      </c>
      <c r="E391" s="174" t="s">
        <v>637</v>
      </c>
      <c r="F391" s="175" t="s">
        <v>638</v>
      </c>
      <c r="G391" s="176" t="s">
        <v>342</v>
      </c>
      <c r="H391" s="177">
        <v>2</v>
      </c>
      <c r="I391" s="178"/>
      <c r="J391" s="179">
        <f>ROUND(I391*H391,2)</f>
        <v>0</v>
      </c>
      <c r="K391" s="175" t="s">
        <v>127</v>
      </c>
      <c r="L391" s="39"/>
      <c r="M391" s="180" t="s">
        <v>19</v>
      </c>
      <c r="N391" s="181" t="s">
        <v>46</v>
      </c>
      <c r="O391" s="64"/>
      <c r="P391" s="182">
        <f>O391*H391</f>
        <v>0</v>
      </c>
      <c r="Q391" s="182">
        <v>1.58E-3</v>
      </c>
      <c r="R391" s="182">
        <f>Q391*H391</f>
        <v>3.16E-3</v>
      </c>
      <c r="S391" s="182">
        <v>0</v>
      </c>
      <c r="T391" s="183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4" t="s">
        <v>128</v>
      </c>
      <c r="AT391" s="184" t="s">
        <v>123</v>
      </c>
      <c r="AU391" s="184" t="s">
        <v>85</v>
      </c>
      <c r="AY391" s="17" t="s">
        <v>121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7" t="s">
        <v>83</v>
      </c>
      <c r="BK391" s="185">
        <f>ROUND(I391*H391,2)</f>
        <v>0</v>
      </c>
      <c r="BL391" s="17" t="s">
        <v>128</v>
      </c>
      <c r="BM391" s="184" t="s">
        <v>639</v>
      </c>
    </row>
    <row r="392" spans="1:65" s="2" customFormat="1" ht="11.25">
      <c r="A392" s="34"/>
      <c r="B392" s="35"/>
      <c r="C392" s="36"/>
      <c r="D392" s="186" t="s">
        <v>130</v>
      </c>
      <c r="E392" s="36"/>
      <c r="F392" s="187" t="s">
        <v>640</v>
      </c>
      <c r="G392" s="36"/>
      <c r="H392" s="36"/>
      <c r="I392" s="188"/>
      <c r="J392" s="36"/>
      <c r="K392" s="36"/>
      <c r="L392" s="39"/>
      <c r="M392" s="189"/>
      <c r="N392" s="190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130</v>
      </c>
      <c r="AU392" s="17" t="s">
        <v>85</v>
      </c>
    </row>
    <row r="393" spans="1:65" s="13" customFormat="1" ht="11.25">
      <c r="B393" s="191"/>
      <c r="C393" s="192"/>
      <c r="D393" s="193" t="s">
        <v>132</v>
      </c>
      <c r="E393" s="194" t="s">
        <v>19</v>
      </c>
      <c r="F393" s="195" t="s">
        <v>641</v>
      </c>
      <c r="G393" s="192"/>
      <c r="H393" s="194" t="s">
        <v>19</v>
      </c>
      <c r="I393" s="196"/>
      <c r="J393" s="192"/>
      <c r="K393" s="192"/>
      <c r="L393" s="197"/>
      <c r="M393" s="198"/>
      <c r="N393" s="199"/>
      <c r="O393" s="199"/>
      <c r="P393" s="199"/>
      <c r="Q393" s="199"/>
      <c r="R393" s="199"/>
      <c r="S393" s="199"/>
      <c r="T393" s="200"/>
      <c r="AT393" s="201" t="s">
        <v>132</v>
      </c>
      <c r="AU393" s="201" t="s">
        <v>85</v>
      </c>
      <c r="AV393" s="13" t="s">
        <v>83</v>
      </c>
      <c r="AW393" s="13" t="s">
        <v>36</v>
      </c>
      <c r="AX393" s="13" t="s">
        <v>75</v>
      </c>
      <c r="AY393" s="201" t="s">
        <v>121</v>
      </c>
    </row>
    <row r="394" spans="1:65" s="14" customFormat="1" ht="11.25">
      <c r="B394" s="202"/>
      <c r="C394" s="203"/>
      <c r="D394" s="193" t="s">
        <v>132</v>
      </c>
      <c r="E394" s="204" t="s">
        <v>19</v>
      </c>
      <c r="F394" s="205" t="s">
        <v>85</v>
      </c>
      <c r="G394" s="203"/>
      <c r="H394" s="206">
        <v>2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132</v>
      </c>
      <c r="AU394" s="212" t="s">
        <v>85</v>
      </c>
      <c r="AV394" s="14" t="s">
        <v>85</v>
      </c>
      <c r="AW394" s="14" t="s">
        <v>36</v>
      </c>
      <c r="AX394" s="14" t="s">
        <v>83</v>
      </c>
      <c r="AY394" s="212" t="s">
        <v>121</v>
      </c>
    </row>
    <row r="395" spans="1:65" s="2" customFormat="1" ht="24.2" customHeight="1">
      <c r="A395" s="34"/>
      <c r="B395" s="35"/>
      <c r="C395" s="173" t="s">
        <v>642</v>
      </c>
      <c r="D395" s="173" t="s">
        <v>123</v>
      </c>
      <c r="E395" s="174" t="s">
        <v>643</v>
      </c>
      <c r="F395" s="175" t="s">
        <v>644</v>
      </c>
      <c r="G395" s="176" t="s">
        <v>185</v>
      </c>
      <c r="H395" s="177">
        <v>38</v>
      </c>
      <c r="I395" s="178"/>
      <c r="J395" s="179">
        <f>ROUND(I395*H395,2)</f>
        <v>0</v>
      </c>
      <c r="K395" s="175" t="s">
        <v>127</v>
      </c>
      <c r="L395" s="39"/>
      <c r="M395" s="180" t="s">
        <v>19</v>
      </c>
      <c r="N395" s="181" t="s">
        <v>46</v>
      </c>
      <c r="O395" s="64"/>
      <c r="P395" s="182">
        <f>O395*H395</f>
        <v>0</v>
      </c>
      <c r="Q395" s="182">
        <v>0</v>
      </c>
      <c r="R395" s="182">
        <f>Q395*H395</f>
        <v>0</v>
      </c>
      <c r="S395" s="182">
        <v>0</v>
      </c>
      <c r="T395" s="183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4" t="s">
        <v>128</v>
      </c>
      <c r="AT395" s="184" t="s">
        <v>123</v>
      </c>
      <c r="AU395" s="184" t="s">
        <v>85</v>
      </c>
      <c r="AY395" s="17" t="s">
        <v>121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7" t="s">
        <v>83</v>
      </c>
      <c r="BK395" s="185">
        <f>ROUND(I395*H395,2)</f>
        <v>0</v>
      </c>
      <c r="BL395" s="17" t="s">
        <v>128</v>
      </c>
      <c r="BM395" s="184" t="s">
        <v>645</v>
      </c>
    </row>
    <row r="396" spans="1:65" s="2" customFormat="1" ht="11.25">
      <c r="A396" s="34"/>
      <c r="B396" s="35"/>
      <c r="C396" s="36"/>
      <c r="D396" s="186" t="s">
        <v>130</v>
      </c>
      <c r="E396" s="36"/>
      <c r="F396" s="187" t="s">
        <v>646</v>
      </c>
      <c r="G396" s="36"/>
      <c r="H396" s="36"/>
      <c r="I396" s="188"/>
      <c r="J396" s="36"/>
      <c r="K396" s="36"/>
      <c r="L396" s="39"/>
      <c r="M396" s="189"/>
      <c r="N396" s="190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130</v>
      </c>
      <c r="AU396" s="17" t="s">
        <v>85</v>
      </c>
    </row>
    <row r="397" spans="1:65" s="2" customFormat="1" ht="24.2" customHeight="1">
      <c r="A397" s="34"/>
      <c r="B397" s="35"/>
      <c r="C397" s="173" t="s">
        <v>647</v>
      </c>
      <c r="D397" s="173" t="s">
        <v>123</v>
      </c>
      <c r="E397" s="174" t="s">
        <v>648</v>
      </c>
      <c r="F397" s="175" t="s">
        <v>649</v>
      </c>
      <c r="G397" s="176" t="s">
        <v>185</v>
      </c>
      <c r="H397" s="177">
        <v>129.04</v>
      </c>
      <c r="I397" s="178"/>
      <c r="J397" s="179">
        <f>ROUND(I397*H397,2)</f>
        <v>0</v>
      </c>
      <c r="K397" s="175" t="s">
        <v>127</v>
      </c>
      <c r="L397" s="39"/>
      <c r="M397" s="180" t="s">
        <v>19</v>
      </c>
      <c r="N397" s="181" t="s">
        <v>46</v>
      </c>
      <c r="O397" s="64"/>
      <c r="P397" s="182">
        <f>O397*H397</f>
        <v>0</v>
      </c>
      <c r="Q397" s="182">
        <v>0.15540000000000001</v>
      </c>
      <c r="R397" s="182">
        <f>Q397*H397</f>
        <v>20.052816</v>
      </c>
      <c r="S397" s="182">
        <v>0</v>
      </c>
      <c r="T397" s="183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4" t="s">
        <v>128</v>
      </c>
      <c r="AT397" s="184" t="s">
        <v>123</v>
      </c>
      <c r="AU397" s="184" t="s">
        <v>85</v>
      </c>
      <c r="AY397" s="17" t="s">
        <v>121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17" t="s">
        <v>83</v>
      </c>
      <c r="BK397" s="185">
        <f>ROUND(I397*H397,2)</f>
        <v>0</v>
      </c>
      <c r="BL397" s="17" t="s">
        <v>128</v>
      </c>
      <c r="BM397" s="184" t="s">
        <v>650</v>
      </c>
    </row>
    <row r="398" spans="1:65" s="2" customFormat="1" ht="11.25">
      <c r="A398" s="34"/>
      <c r="B398" s="35"/>
      <c r="C398" s="36"/>
      <c r="D398" s="186" t="s">
        <v>130</v>
      </c>
      <c r="E398" s="36"/>
      <c r="F398" s="187" t="s">
        <v>651</v>
      </c>
      <c r="G398" s="36"/>
      <c r="H398" s="36"/>
      <c r="I398" s="188"/>
      <c r="J398" s="36"/>
      <c r="K398" s="36"/>
      <c r="L398" s="39"/>
      <c r="M398" s="189"/>
      <c r="N398" s="190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130</v>
      </c>
      <c r="AU398" s="17" t="s">
        <v>85</v>
      </c>
    </row>
    <row r="399" spans="1:65" s="14" customFormat="1" ht="11.25">
      <c r="B399" s="202"/>
      <c r="C399" s="203"/>
      <c r="D399" s="193" t="s">
        <v>132</v>
      </c>
      <c r="E399" s="204" t="s">
        <v>19</v>
      </c>
      <c r="F399" s="205" t="s">
        <v>652</v>
      </c>
      <c r="G399" s="203"/>
      <c r="H399" s="206">
        <v>129.04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132</v>
      </c>
      <c r="AU399" s="212" t="s">
        <v>85</v>
      </c>
      <c r="AV399" s="14" t="s">
        <v>85</v>
      </c>
      <c r="AW399" s="14" t="s">
        <v>36</v>
      </c>
      <c r="AX399" s="14" t="s">
        <v>83</v>
      </c>
      <c r="AY399" s="212" t="s">
        <v>121</v>
      </c>
    </row>
    <row r="400" spans="1:65" s="2" customFormat="1" ht="16.5" customHeight="1">
      <c r="A400" s="34"/>
      <c r="B400" s="35"/>
      <c r="C400" s="224" t="s">
        <v>653</v>
      </c>
      <c r="D400" s="224" t="s">
        <v>290</v>
      </c>
      <c r="E400" s="225" t="s">
        <v>654</v>
      </c>
      <c r="F400" s="226" t="s">
        <v>655</v>
      </c>
      <c r="G400" s="227" t="s">
        <v>185</v>
      </c>
      <c r="H400" s="228">
        <v>105.06</v>
      </c>
      <c r="I400" s="229"/>
      <c r="J400" s="230">
        <f>ROUND(I400*H400,2)</f>
        <v>0</v>
      </c>
      <c r="K400" s="226" t="s">
        <v>127</v>
      </c>
      <c r="L400" s="231"/>
      <c r="M400" s="232" t="s">
        <v>19</v>
      </c>
      <c r="N400" s="233" t="s">
        <v>46</v>
      </c>
      <c r="O400" s="64"/>
      <c r="P400" s="182">
        <f>O400*H400</f>
        <v>0</v>
      </c>
      <c r="Q400" s="182">
        <v>0.08</v>
      </c>
      <c r="R400" s="182">
        <f>Q400*H400</f>
        <v>8.4047999999999998</v>
      </c>
      <c r="S400" s="182">
        <v>0</v>
      </c>
      <c r="T400" s="183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4" t="s">
        <v>177</v>
      </c>
      <c r="AT400" s="184" t="s">
        <v>290</v>
      </c>
      <c r="AU400" s="184" t="s">
        <v>85</v>
      </c>
      <c r="AY400" s="17" t="s">
        <v>121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17" t="s">
        <v>83</v>
      </c>
      <c r="BK400" s="185">
        <f>ROUND(I400*H400,2)</f>
        <v>0</v>
      </c>
      <c r="BL400" s="17" t="s">
        <v>128</v>
      </c>
      <c r="BM400" s="184" t="s">
        <v>656</v>
      </c>
    </row>
    <row r="401" spans="1:65" s="14" customFormat="1" ht="11.25">
      <c r="B401" s="202"/>
      <c r="C401" s="203"/>
      <c r="D401" s="193" t="s">
        <v>132</v>
      </c>
      <c r="E401" s="203"/>
      <c r="F401" s="205" t="s">
        <v>657</v>
      </c>
      <c r="G401" s="203"/>
      <c r="H401" s="206">
        <v>105.06</v>
      </c>
      <c r="I401" s="207"/>
      <c r="J401" s="203"/>
      <c r="K401" s="203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132</v>
      </c>
      <c r="AU401" s="212" t="s">
        <v>85</v>
      </c>
      <c r="AV401" s="14" t="s">
        <v>85</v>
      </c>
      <c r="AW401" s="14" t="s">
        <v>4</v>
      </c>
      <c r="AX401" s="14" t="s">
        <v>83</v>
      </c>
      <c r="AY401" s="212" t="s">
        <v>121</v>
      </c>
    </row>
    <row r="402" spans="1:65" s="2" customFormat="1" ht="16.5" customHeight="1">
      <c r="A402" s="34"/>
      <c r="B402" s="35"/>
      <c r="C402" s="224" t="s">
        <v>658</v>
      </c>
      <c r="D402" s="224" t="s">
        <v>290</v>
      </c>
      <c r="E402" s="225" t="s">
        <v>659</v>
      </c>
      <c r="F402" s="226" t="s">
        <v>660</v>
      </c>
      <c r="G402" s="227" t="s">
        <v>185</v>
      </c>
      <c r="H402" s="228">
        <v>6.12</v>
      </c>
      <c r="I402" s="229"/>
      <c r="J402" s="230">
        <f>ROUND(I402*H402,2)</f>
        <v>0</v>
      </c>
      <c r="K402" s="226" t="s">
        <v>127</v>
      </c>
      <c r="L402" s="231"/>
      <c r="M402" s="232" t="s">
        <v>19</v>
      </c>
      <c r="N402" s="233" t="s">
        <v>46</v>
      </c>
      <c r="O402" s="64"/>
      <c r="P402" s="182">
        <f>O402*H402</f>
        <v>0</v>
      </c>
      <c r="Q402" s="182">
        <v>5.6000000000000001E-2</v>
      </c>
      <c r="R402" s="182">
        <f>Q402*H402</f>
        <v>0.34272000000000002</v>
      </c>
      <c r="S402" s="182">
        <v>0</v>
      </c>
      <c r="T402" s="183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4" t="s">
        <v>177</v>
      </c>
      <c r="AT402" s="184" t="s">
        <v>290</v>
      </c>
      <c r="AU402" s="184" t="s">
        <v>85</v>
      </c>
      <c r="AY402" s="17" t="s">
        <v>121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7" t="s">
        <v>83</v>
      </c>
      <c r="BK402" s="185">
        <f>ROUND(I402*H402,2)</f>
        <v>0</v>
      </c>
      <c r="BL402" s="17" t="s">
        <v>128</v>
      </c>
      <c r="BM402" s="184" t="s">
        <v>661</v>
      </c>
    </row>
    <row r="403" spans="1:65" s="14" customFormat="1" ht="11.25">
      <c r="B403" s="202"/>
      <c r="C403" s="203"/>
      <c r="D403" s="193" t="s">
        <v>132</v>
      </c>
      <c r="E403" s="203"/>
      <c r="F403" s="205" t="s">
        <v>662</v>
      </c>
      <c r="G403" s="203"/>
      <c r="H403" s="206">
        <v>6.12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132</v>
      </c>
      <c r="AU403" s="212" t="s">
        <v>85</v>
      </c>
      <c r="AV403" s="14" t="s">
        <v>85</v>
      </c>
      <c r="AW403" s="14" t="s">
        <v>4</v>
      </c>
      <c r="AX403" s="14" t="s">
        <v>83</v>
      </c>
      <c r="AY403" s="212" t="s">
        <v>121</v>
      </c>
    </row>
    <row r="404" spans="1:65" s="2" customFormat="1" ht="16.5" customHeight="1">
      <c r="A404" s="34"/>
      <c r="B404" s="35"/>
      <c r="C404" s="224" t="s">
        <v>663</v>
      </c>
      <c r="D404" s="224" t="s">
        <v>290</v>
      </c>
      <c r="E404" s="225" t="s">
        <v>664</v>
      </c>
      <c r="F404" s="226" t="s">
        <v>665</v>
      </c>
      <c r="G404" s="227" t="s">
        <v>185</v>
      </c>
      <c r="H404" s="228">
        <v>14.321</v>
      </c>
      <c r="I404" s="229"/>
      <c r="J404" s="230">
        <f>ROUND(I404*H404,2)</f>
        <v>0</v>
      </c>
      <c r="K404" s="226" t="s">
        <v>127</v>
      </c>
      <c r="L404" s="231"/>
      <c r="M404" s="232" t="s">
        <v>19</v>
      </c>
      <c r="N404" s="233" t="s">
        <v>46</v>
      </c>
      <c r="O404" s="64"/>
      <c r="P404" s="182">
        <f>O404*H404</f>
        <v>0</v>
      </c>
      <c r="Q404" s="182">
        <v>0.12</v>
      </c>
      <c r="R404" s="182">
        <f>Q404*H404</f>
        <v>1.7185199999999998</v>
      </c>
      <c r="S404" s="182">
        <v>0</v>
      </c>
      <c r="T404" s="183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4" t="s">
        <v>177</v>
      </c>
      <c r="AT404" s="184" t="s">
        <v>290</v>
      </c>
      <c r="AU404" s="184" t="s">
        <v>85</v>
      </c>
      <c r="AY404" s="17" t="s">
        <v>121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7" t="s">
        <v>83</v>
      </c>
      <c r="BK404" s="185">
        <f>ROUND(I404*H404,2)</f>
        <v>0</v>
      </c>
      <c r="BL404" s="17" t="s">
        <v>128</v>
      </c>
      <c r="BM404" s="184" t="s">
        <v>666</v>
      </c>
    </row>
    <row r="405" spans="1:65" s="13" customFormat="1" ht="11.25">
      <c r="B405" s="191"/>
      <c r="C405" s="192"/>
      <c r="D405" s="193" t="s">
        <v>132</v>
      </c>
      <c r="E405" s="194" t="s">
        <v>19</v>
      </c>
      <c r="F405" s="195" t="s">
        <v>667</v>
      </c>
      <c r="G405" s="192"/>
      <c r="H405" s="194" t="s">
        <v>19</v>
      </c>
      <c r="I405" s="196"/>
      <c r="J405" s="192"/>
      <c r="K405" s="192"/>
      <c r="L405" s="197"/>
      <c r="M405" s="198"/>
      <c r="N405" s="199"/>
      <c r="O405" s="199"/>
      <c r="P405" s="199"/>
      <c r="Q405" s="199"/>
      <c r="R405" s="199"/>
      <c r="S405" s="199"/>
      <c r="T405" s="200"/>
      <c r="AT405" s="201" t="s">
        <v>132</v>
      </c>
      <c r="AU405" s="201" t="s">
        <v>85</v>
      </c>
      <c r="AV405" s="13" t="s">
        <v>83</v>
      </c>
      <c r="AW405" s="13" t="s">
        <v>36</v>
      </c>
      <c r="AX405" s="13" t="s">
        <v>75</v>
      </c>
      <c r="AY405" s="201" t="s">
        <v>121</v>
      </c>
    </row>
    <row r="406" spans="1:65" s="14" customFormat="1" ht="11.25">
      <c r="B406" s="202"/>
      <c r="C406" s="203"/>
      <c r="D406" s="193" t="s">
        <v>132</v>
      </c>
      <c r="E406" s="204" t="s">
        <v>19</v>
      </c>
      <c r="F406" s="205" t="s">
        <v>668</v>
      </c>
      <c r="G406" s="203"/>
      <c r="H406" s="206">
        <v>3.12</v>
      </c>
      <c r="I406" s="207"/>
      <c r="J406" s="203"/>
      <c r="K406" s="203"/>
      <c r="L406" s="208"/>
      <c r="M406" s="209"/>
      <c r="N406" s="210"/>
      <c r="O406" s="210"/>
      <c r="P406" s="210"/>
      <c r="Q406" s="210"/>
      <c r="R406" s="210"/>
      <c r="S406" s="210"/>
      <c r="T406" s="211"/>
      <c r="AT406" s="212" t="s">
        <v>132</v>
      </c>
      <c r="AU406" s="212" t="s">
        <v>85</v>
      </c>
      <c r="AV406" s="14" t="s">
        <v>85</v>
      </c>
      <c r="AW406" s="14" t="s">
        <v>36</v>
      </c>
      <c r="AX406" s="14" t="s">
        <v>75</v>
      </c>
      <c r="AY406" s="212" t="s">
        <v>121</v>
      </c>
    </row>
    <row r="407" spans="1:65" s="13" customFormat="1" ht="11.25">
      <c r="B407" s="191"/>
      <c r="C407" s="192"/>
      <c r="D407" s="193" t="s">
        <v>132</v>
      </c>
      <c r="E407" s="194" t="s">
        <v>19</v>
      </c>
      <c r="F407" s="195" t="s">
        <v>669</v>
      </c>
      <c r="G407" s="192"/>
      <c r="H407" s="194" t="s">
        <v>19</v>
      </c>
      <c r="I407" s="196"/>
      <c r="J407" s="192"/>
      <c r="K407" s="192"/>
      <c r="L407" s="197"/>
      <c r="M407" s="198"/>
      <c r="N407" s="199"/>
      <c r="O407" s="199"/>
      <c r="P407" s="199"/>
      <c r="Q407" s="199"/>
      <c r="R407" s="199"/>
      <c r="S407" s="199"/>
      <c r="T407" s="200"/>
      <c r="AT407" s="201" t="s">
        <v>132</v>
      </c>
      <c r="AU407" s="201" t="s">
        <v>85</v>
      </c>
      <c r="AV407" s="13" t="s">
        <v>83</v>
      </c>
      <c r="AW407" s="13" t="s">
        <v>36</v>
      </c>
      <c r="AX407" s="13" t="s">
        <v>75</v>
      </c>
      <c r="AY407" s="201" t="s">
        <v>121</v>
      </c>
    </row>
    <row r="408" spans="1:65" s="14" customFormat="1" ht="11.25">
      <c r="B408" s="202"/>
      <c r="C408" s="203"/>
      <c r="D408" s="193" t="s">
        <v>132</v>
      </c>
      <c r="E408" s="204" t="s">
        <v>19</v>
      </c>
      <c r="F408" s="205" t="s">
        <v>670</v>
      </c>
      <c r="G408" s="203"/>
      <c r="H408" s="206">
        <v>10.92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132</v>
      </c>
      <c r="AU408" s="212" t="s">
        <v>85</v>
      </c>
      <c r="AV408" s="14" t="s">
        <v>85</v>
      </c>
      <c r="AW408" s="14" t="s">
        <v>36</v>
      </c>
      <c r="AX408" s="14" t="s">
        <v>75</v>
      </c>
      <c r="AY408" s="212" t="s">
        <v>121</v>
      </c>
    </row>
    <row r="409" spans="1:65" s="15" customFormat="1" ht="11.25">
      <c r="B409" s="213"/>
      <c r="C409" s="214"/>
      <c r="D409" s="193" t="s">
        <v>132</v>
      </c>
      <c r="E409" s="215" t="s">
        <v>19</v>
      </c>
      <c r="F409" s="216" t="s">
        <v>137</v>
      </c>
      <c r="G409" s="214"/>
      <c r="H409" s="217">
        <v>14.04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132</v>
      </c>
      <c r="AU409" s="223" t="s">
        <v>85</v>
      </c>
      <c r="AV409" s="15" t="s">
        <v>128</v>
      </c>
      <c r="AW409" s="15" t="s">
        <v>36</v>
      </c>
      <c r="AX409" s="15" t="s">
        <v>83</v>
      </c>
      <c r="AY409" s="223" t="s">
        <v>121</v>
      </c>
    </row>
    <row r="410" spans="1:65" s="14" customFormat="1" ht="11.25">
      <c r="B410" s="202"/>
      <c r="C410" s="203"/>
      <c r="D410" s="193" t="s">
        <v>132</v>
      </c>
      <c r="E410" s="203"/>
      <c r="F410" s="205" t="s">
        <v>671</v>
      </c>
      <c r="G410" s="203"/>
      <c r="H410" s="206">
        <v>14.321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132</v>
      </c>
      <c r="AU410" s="212" t="s">
        <v>85</v>
      </c>
      <c r="AV410" s="14" t="s">
        <v>85</v>
      </c>
      <c r="AW410" s="14" t="s">
        <v>4</v>
      </c>
      <c r="AX410" s="14" t="s">
        <v>83</v>
      </c>
      <c r="AY410" s="212" t="s">
        <v>121</v>
      </c>
    </row>
    <row r="411" spans="1:65" s="2" customFormat="1" ht="24.2" customHeight="1">
      <c r="A411" s="34"/>
      <c r="B411" s="35"/>
      <c r="C411" s="173" t="s">
        <v>672</v>
      </c>
      <c r="D411" s="173" t="s">
        <v>123</v>
      </c>
      <c r="E411" s="174" t="s">
        <v>673</v>
      </c>
      <c r="F411" s="175" t="s">
        <v>674</v>
      </c>
      <c r="G411" s="176" t="s">
        <v>185</v>
      </c>
      <c r="H411" s="177">
        <v>6</v>
      </c>
      <c r="I411" s="178"/>
      <c r="J411" s="179">
        <f>ROUND(I411*H411,2)</f>
        <v>0</v>
      </c>
      <c r="K411" s="175" t="s">
        <v>127</v>
      </c>
      <c r="L411" s="39"/>
      <c r="M411" s="180" t="s">
        <v>19</v>
      </c>
      <c r="N411" s="181" t="s">
        <v>46</v>
      </c>
      <c r="O411" s="64"/>
      <c r="P411" s="182">
        <f>O411*H411</f>
        <v>0</v>
      </c>
      <c r="Q411" s="182">
        <v>0.1295</v>
      </c>
      <c r="R411" s="182">
        <f>Q411*H411</f>
        <v>0.77700000000000002</v>
      </c>
      <c r="S411" s="182">
        <v>0</v>
      </c>
      <c r="T411" s="183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4" t="s">
        <v>128</v>
      </c>
      <c r="AT411" s="184" t="s">
        <v>123</v>
      </c>
      <c r="AU411" s="184" t="s">
        <v>85</v>
      </c>
      <c r="AY411" s="17" t="s">
        <v>121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17" t="s">
        <v>83</v>
      </c>
      <c r="BK411" s="185">
        <f>ROUND(I411*H411,2)</f>
        <v>0</v>
      </c>
      <c r="BL411" s="17" t="s">
        <v>128</v>
      </c>
      <c r="BM411" s="184" t="s">
        <v>675</v>
      </c>
    </row>
    <row r="412" spans="1:65" s="2" customFormat="1" ht="11.25">
      <c r="A412" s="34"/>
      <c r="B412" s="35"/>
      <c r="C412" s="36"/>
      <c r="D412" s="186" t="s">
        <v>130</v>
      </c>
      <c r="E412" s="36"/>
      <c r="F412" s="187" t="s">
        <v>676</v>
      </c>
      <c r="G412" s="36"/>
      <c r="H412" s="36"/>
      <c r="I412" s="188"/>
      <c r="J412" s="36"/>
      <c r="K412" s="36"/>
      <c r="L412" s="39"/>
      <c r="M412" s="189"/>
      <c r="N412" s="190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130</v>
      </c>
      <c r="AU412" s="17" t="s">
        <v>85</v>
      </c>
    </row>
    <row r="413" spans="1:65" s="2" customFormat="1" ht="16.5" customHeight="1">
      <c r="A413" s="34"/>
      <c r="B413" s="35"/>
      <c r="C413" s="224" t="s">
        <v>677</v>
      </c>
      <c r="D413" s="224" t="s">
        <v>290</v>
      </c>
      <c r="E413" s="225" t="s">
        <v>678</v>
      </c>
      <c r="F413" s="226" t="s">
        <v>679</v>
      </c>
      <c r="G413" s="227" t="s">
        <v>185</v>
      </c>
      <c r="H413" s="228">
        <v>6.12</v>
      </c>
      <c r="I413" s="229"/>
      <c r="J413" s="230">
        <f>ROUND(I413*H413,2)</f>
        <v>0</v>
      </c>
      <c r="K413" s="226" t="s">
        <v>127</v>
      </c>
      <c r="L413" s="231"/>
      <c r="M413" s="232" t="s">
        <v>19</v>
      </c>
      <c r="N413" s="233" t="s">
        <v>46</v>
      </c>
      <c r="O413" s="64"/>
      <c r="P413" s="182">
        <f>O413*H413</f>
        <v>0</v>
      </c>
      <c r="Q413" s="182">
        <v>4.4999999999999998E-2</v>
      </c>
      <c r="R413" s="182">
        <f>Q413*H413</f>
        <v>0.27539999999999998</v>
      </c>
      <c r="S413" s="182">
        <v>0</v>
      </c>
      <c r="T413" s="183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4" t="s">
        <v>177</v>
      </c>
      <c r="AT413" s="184" t="s">
        <v>290</v>
      </c>
      <c r="AU413" s="184" t="s">
        <v>85</v>
      </c>
      <c r="AY413" s="17" t="s">
        <v>121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7" t="s">
        <v>83</v>
      </c>
      <c r="BK413" s="185">
        <f>ROUND(I413*H413,2)</f>
        <v>0</v>
      </c>
      <c r="BL413" s="17" t="s">
        <v>128</v>
      </c>
      <c r="BM413" s="184" t="s">
        <v>680</v>
      </c>
    </row>
    <row r="414" spans="1:65" s="14" customFormat="1" ht="11.25">
      <c r="B414" s="202"/>
      <c r="C414" s="203"/>
      <c r="D414" s="193" t="s">
        <v>132</v>
      </c>
      <c r="E414" s="203"/>
      <c r="F414" s="205" t="s">
        <v>662</v>
      </c>
      <c r="G414" s="203"/>
      <c r="H414" s="206">
        <v>6.12</v>
      </c>
      <c r="I414" s="207"/>
      <c r="J414" s="203"/>
      <c r="K414" s="203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132</v>
      </c>
      <c r="AU414" s="212" t="s">
        <v>85</v>
      </c>
      <c r="AV414" s="14" t="s">
        <v>85</v>
      </c>
      <c r="AW414" s="14" t="s">
        <v>4</v>
      </c>
      <c r="AX414" s="14" t="s">
        <v>83</v>
      </c>
      <c r="AY414" s="212" t="s">
        <v>121</v>
      </c>
    </row>
    <row r="415" spans="1:65" s="2" customFormat="1" ht="16.5" customHeight="1">
      <c r="A415" s="34"/>
      <c r="B415" s="35"/>
      <c r="C415" s="173" t="s">
        <v>681</v>
      </c>
      <c r="D415" s="173" t="s">
        <v>123</v>
      </c>
      <c r="E415" s="174" t="s">
        <v>682</v>
      </c>
      <c r="F415" s="175" t="s">
        <v>683</v>
      </c>
      <c r="G415" s="176" t="s">
        <v>126</v>
      </c>
      <c r="H415" s="177">
        <v>592.25</v>
      </c>
      <c r="I415" s="178"/>
      <c r="J415" s="179">
        <f>ROUND(I415*H415,2)</f>
        <v>0</v>
      </c>
      <c r="K415" s="175" t="s">
        <v>127</v>
      </c>
      <c r="L415" s="39"/>
      <c r="M415" s="180" t="s">
        <v>19</v>
      </c>
      <c r="N415" s="181" t="s">
        <v>46</v>
      </c>
      <c r="O415" s="64"/>
      <c r="P415" s="182">
        <f>O415*H415</f>
        <v>0</v>
      </c>
      <c r="Q415" s="182">
        <v>3.6000000000000002E-4</v>
      </c>
      <c r="R415" s="182">
        <f>Q415*H415</f>
        <v>0.21321000000000001</v>
      </c>
      <c r="S415" s="182">
        <v>0</v>
      </c>
      <c r="T415" s="183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4" t="s">
        <v>128</v>
      </c>
      <c r="AT415" s="184" t="s">
        <v>123</v>
      </c>
      <c r="AU415" s="184" t="s">
        <v>85</v>
      </c>
      <c r="AY415" s="17" t="s">
        <v>121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7" t="s">
        <v>83</v>
      </c>
      <c r="BK415" s="185">
        <f>ROUND(I415*H415,2)</f>
        <v>0</v>
      </c>
      <c r="BL415" s="17" t="s">
        <v>128</v>
      </c>
      <c r="BM415" s="184" t="s">
        <v>684</v>
      </c>
    </row>
    <row r="416" spans="1:65" s="2" customFormat="1" ht="11.25">
      <c r="A416" s="34"/>
      <c r="B416" s="35"/>
      <c r="C416" s="36"/>
      <c r="D416" s="186" t="s">
        <v>130</v>
      </c>
      <c r="E416" s="36"/>
      <c r="F416" s="187" t="s">
        <v>685</v>
      </c>
      <c r="G416" s="36"/>
      <c r="H416" s="36"/>
      <c r="I416" s="188"/>
      <c r="J416" s="36"/>
      <c r="K416" s="36"/>
      <c r="L416" s="39"/>
      <c r="M416" s="189"/>
      <c r="N416" s="190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130</v>
      </c>
      <c r="AU416" s="17" t="s">
        <v>85</v>
      </c>
    </row>
    <row r="417" spans="1:65" s="13" customFormat="1" ht="11.25">
      <c r="B417" s="191"/>
      <c r="C417" s="192"/>
      <c r="D417" s="193" t="s">
        <v>132</v>
      </c>
      <c r="E417" s="194" t="s">
        <v>19</v>
      </c>
      <c r="F417" s="195" t="s">
        <v>398</v>
      </c>
      <c r="G417" s="192"/>
      <c r="H417" s="194" t="s">
        <v>19</v>
      </c>
      <c r="I417" s="196"/>
      <c r="J417" s="192"/>
      <c r="K417" s="192"/>
      <c r="L417" s="197"/>
      <c r="M417" s="198"/>
      <c r="N417" s="199"/>
      <c r="O417" s="199"/>
      <c r="P417" s="199"/>
      <c r="Q417" s="199"/>
      <c r="R417" s="199"/>
      <c r="S417" s="199"/>
      <c r="T417" s="200"/>
      <c r="AT417" s="201" t="s">
        <v>132</v>
      </c>
      <c r="AU417" s="201" t="s">
        <v>85</v>
      </c>
      <c r="AV417" s="13" t="s">
        <v>83</v>
      </c>
      <c r="AW417" s="13" t="s">
        <v>36</v>
      </c>
      <c r="AX417" s="13" t="s">
        <v>75</v>
      </c>
      <c r="AY417" s="201" t="s">
        <v>121</v>
      </c>
    </row>
    <row r="418" spans="1:65" s="14" customFormat="1" ht="11.25">
      <c r="B418" s="202"/>
      <c r="C418" s="203"/>
      <c r="D418" s="193" t="s">
        <v>132</v>
      </c>
      <c r="E418" s="204" t="s">
        <v>19</v>
      </c>
      <c r="F418" s="205" t="s">
        <v>686</v>
      </c>
      <c r="G418" s="203"/>
      <c r="H418" s="206">
        <v>534.75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132</v>
      </c>
      <c r="AU418" s="212" t="s">
        <v>85</v>
      </c>
      <c r="AV418" s="14" t="s">
        <v>85</v>
      </c>
      <c r="AW418" s="14" t="s">
        <v>36</v>
      </c>
      <c r="AX418" s="14" t="s">
        <v>75</v>
      </c>
      <c r="AY418" s="212" t="s">
        <v>121</v>
      </c>
    </row>
    <row r="419" spans="1:65" s="13" customFormat="1" ht="11.25">
      <c r="B419" s="191"/>
      <c r="C419" s="192"/>
      <c r="D419" s="193" t="s">
        <v>132</v>
      </c>
      <c r="E419" s="194" t="s">
        <v>19</v>
      </c>
      <c r="F419" s="195" t="s">
        <v>391</v>
      </c>
      <c r="G419" s="192"/>
      <c r="H419" s="194" t="s">
        <v>19</v>
      </c>
      <c r="I419" s="196"/>
      <c r="J419" s="192"/>
      <c r="K419" s="192"/>
      <c r="L419" s="197"/>
      <c r="M419" s="198"/>
      <c r="N419" s="199"/>
      <c r="O419" s="199"/>
      <c r="P419" s="199"/>
      <c r="Q419" s="199"/>
      <c r="R419" s="199"/>
      <c r="S419" s="199"/>
      <c r="T419" s="200"/>
      <c r="AT419" s="201" t="s">
        <v>132</v>
      </c>
      <c r="AU419" s="201" t="s">
        <v>85</v>
      </c>
      <c r="AV419" s="13" t="s">
        <v>83</v>
      </c>
      <c r="AW419" s="13" t="s">
        <v>36</v>
      </c>
      <c r="AX419" s="13" t="s">
        <v>75</v>
      </c>
      <c r="AY419" s="201" t="s">
        <v>121</v>
      </c>
    </row>
    <row r="420" spans="1:65" s="14" customFormat="1" ht="11.25">
      <c r="B420" s="202"/>
      <c r="C420" s="203"/>
      <c r="D420" s="193" t="s">
        <v>132</v>
      </c>
      <c r="E420" s="204" t="s">
        <v>19</v>
      </c>
      <c r="F420" s="205" t="s">
        <v>687</v>
      </c>
      <c r="G420" s="203"/>
      <c r="H420" s="206">
        <v>57.5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132</v>
      </c>
      <c r="AU420" s="212" t="s">
        <v>85</v>
      </c>
      <c r="AV420" s="14" t="s">
        <v>85</v>
      </c>
      <c r="AW420" s="14" t="s">
        <v>36</v>
      </c>
      <c r="AX420" s="14" t="s">
        <v>75</v>
      </c>
      <c r="AY420" s="212" t="s">
        <v>121</v>
      </c>
    </row>
    <row r="421" spans="1:65" s="15" customFormat="1" ht="11.25">
      <c r="B421" s="213"/>
      <c r="C421" s="214"/>
      <c r="D421" s="193" t="s">
        <v>132</v>
      </c>
      <c r="E421" s="215" t="s">
        <v>19</v>
      </c>
      <c r="F421" s="216" t="s">
        <v>137</v>
      </c>
      <c r="G421" s="214"/>
      <c r="H421" s="217">
        <v>592.25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132</v>
      </c>
      <c r="AU421" s="223" t="s">
        <v>85</v>
      </c>
      <c r="AV421" s="15" t="s">
        <v>128</v>
      </c>
      <c r="AW421" s="15" t="s">
        <v>36</v>
      </c>
      <c r="AX421" s="15" t="s">
        <v>83</v>
      </c>
      <c r="AY421" s="223" t="s">
        <v>121</v>
      </c>
    </row>
    <row r="422" spans="1:65" s="2" customFormat="1" ht="33" customHeight="1">
      <c r="A422" s="34"/>
      <c r="B422" s="35"/>
      <c r="C422" s="173" t="s">
        <v>688</v>
      </c>
      <c r="D422" s="173" t="s">
        <v>123</v>
      </c>
      <c r="E422" s="174" t="s">
        <v>689</v>
      </c>
      <c r="F422" s="175" t="s">
        <v>690</v>
      </c>
      <c r="G422" s="176" t="s">
        <v>185</v>
      </c>
      <c r="H422" s="177">
        <v>13</v>
      </c>
      <c r="I422" s="178"/>
      <c r="J422" s="179">
        <f>ROUND(I422*H422,2)</f>
        <v>0</v>
      </c>
      <c r="K422" s="175" t="s">
        <v>127</v>
      </c>
      <c r="L422" s="39"/>
      <c r="M422" s="180" t="s">
        <v>19</v>
      </c>
      <c r="N422" s="181" t="s">
        <v>46</v>
      </c>
      <c r="O422" s="64"/>
      <c r="P422" s="182">
        <f>O422*H422</f>
        <v>0</v>
      </c>
      <c r="Q422" s="182">
        <v>6.0999999999999997E-4</v>
      </c>
      <c r="R422" s="182">
        <f>Q422*H422</f>
        <v>7.9299999999999995E-3</v>
      </c>
      <c r="S422" s="182">
        <v>0</v>
      </c>
      <c r="T422" s="183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4" t="s">
        <v>128</v>
      </c>
      <c r="AT422" s="184" t="s">
        <v>123</v>
      </c>
      <c r="AU422" s="184" t="s">
        <v>85</v>
      </c>
      <c r="AY422" s="17" t="s">
        <v>121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7" t="s">
        <v>83</v>
      </c>
      <c r="BK422" s="185">
        <f>ROUND(I422*H422,2)</f>
        <v>0</v>
      </c>
      <c r="BL422" s="17" t="s">
        <v>128</v>
      </c>
      <c r="BM422" s="184" t="s">
        <v>691</v>
      </c>
    </row>
    <row r="423" spans="1:65" s="2" customFormat="1" ht="11.25">
      <c r="A423" s="34"/>
      <c r="B423" s="35"/>
      <c r="C423" s="36"/>
      <c r="D423" s="186" t="s">
        <v>130</v>
      </c>
      <c r="E423" s="36"/>
      <c r="F423" s="187" t="s">
        <v>692</v>
      </c>
      <c r="G423" s="36"/>
      <c r="H423" s="36"/>
      <c r="I423" s="188"/>
      <c r="J423" s="36"/>
      <c r="K423" s="36"/>
      <c r="L423" s="39"/>
      <c r="M423" s="189"/>
      <c r="N423" s="190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130</v>
      </c>
      <c r="AU423" s="17" t="s">
        <v>85</v>
      </c>
    </row>
    <row r="424" spans="1:65" s="2" customFormat="1" ht="33" customHeight="1">
      <c r="A424" s="34"/>
      <c r="B424" s="35"/>
      <c r="C424" s="173" t="s">
        <v>693</v>
      </c>
      <c r="D424" s="173" t="s">
        <v>123</v>
      </c>
      <c r="E424" s="174" t="s">
        <v>694</v>
      </c>
      <c r="F424" s="175" t="s">
        <v>695</v>
      </c>
      <c r="G424" s="176" t="s">
        <v>185</v>
      </c>
      <c r="H424" s="177">
        <v>137</v>
      </c>
      <c r="I424" s="178"/>
      <c r="J424" s="179">
        <f>ROUND(I424*H424,2)</f>
        <v>0</v>
      </c>
      <c r="K424" s="175" t="s">
        <v>127</v>
      </c>
      <c r="L424" s="39"/>
      <c r="M424" s="180" t="s">
        <v>19</v>
      </c>
      <c r="N424" s="181" t="s">
        <v>46</v>
      </c>
      <c r="O424" s="64"/>
      <c r="P424" s="182">
        <f>O424*H424</f>
        <v>0</v>
      </c>
      <c r="Q424" s="182">
        <v>5.9999999999999995E-4</v>
      </c>
      <c r="R424" s="182">
        <f>Q424*H424</f>
        <v>8.2199999999999995E-2</v>
      </c>
      <c r="S424" s="182">
        <v>0</v>
      </c>
      <c r="T424" s="18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4" t="s">
        <v>128</v>
      </c>
      <c r="AT424" s="184" t="s">
        <v>123</v>
      </c>
      <c r="AU424" s="184" t="s">
        <v>85</v>
      </c>
      <c r="AY424" s="17" t="s">
        <v>121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7" t="s">
        <v>83</v>
      </c>
      <c r="BK424" s="185">
        <f>ROUND(I424*H424,2)</f>
        <v>0</v>
      </c>
      <c r="BL424" s="17" t="s">
        <v>128</v>
      </c>
      <c r="BM424" s="184" t="s">
        <v>696</v>
      </c>
    </row>
    <row r="425" spans="1:65" s="2" customFormat="1" ht="11.25">
      <c r="A425" s="34"/>
      <c r="B425" s="35"/>
      <c r="C425" s="36"/>
      <c r="D425" s="186" t="s">
        <v>130</v>
      </c>
      <c r="E425" s="36"/>
      <c r="F425" s="187" t="s">
        <v>697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130</v>
      </c>
      <c r="AU425" s="17" t="s">
        <v>85</v>
      </c>
    </row>
    <row r="426" spans="1:65" s="13" customFormat="1" ht="11.25">
      <c r="B426" s="191"/>
      <c r="C426" s="192"/>
      <c r="D426" s="193" t="s">
        <v>132</v>
      </c>
      <c r="E426" s="194" t="s">
        <v>19</v>
      </c>
      <c r="F426" s="195" t="s">
        <v>698</v>
      </c>
      <c r="G426" s="192"/>
      <c r="H426" s="194" t="s">
        <v>19</v>
      </c>
      <c r="I426" s="196"/>
      <c r="J426" s="192"/>
      <c r="K426" s="192"/>
      <c r="L426" s="197"/>
      <c r="M426" s="198"/>
      <c r="N426" s="199"/>
      <c r="O426" s="199"/>
      <c r="P426" s="199"/>
      <c r="Q426" s="199"/>
      <c r="R426" s="199"/>
      <c r="S426" s="199"/>
      <c r="T426" s="200"/>
      <c r="AT426" s="201" t="s">
        <v>132</v>
      </c>
      <c r="AU426" s="201" t="s">
        <v>85</v>
      </c>
      <c r="AV426" s="13" t="s">
        <v>83</v>
      </c>
      <c r="AW426" s="13" t="s">
        <v>36</v>
      </c>
      <c r="AX426" s="13" t="s">
        <v>75</v>
      </c>
      <c r="AY426" s="201" t="s">
        <v>121</v>
      </c>
    </row>
    <row r="427" spans="1:65" s="14" customFormat="1" ht="11.25">
      <c r="B427" s="202"/>
      <c r="C427" s="203"/>
      <c r="D427" s="193" t="s">
        <v>132</v>
      </c>
      <c r="E427" s="204" t="s">
        <v>19</v>
      </c>
      <c r="F427" s="205" t="s">
        <v>699</v>
      </c>
      <c r="G427" s="203"/>
      <c r="H427" s="206">
        <v>137</v>
      </c>
      <c r="I427" s="207"/>
      <c r="J427" s="203"/>
      <c r="K427" s="203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132</v>
      </c>
      <c r="AU427" s="212" t="s">
        <v>85</v>
      </c>
      <c r="AV427" s="14" t="s">
        <v>85</v>
      </c>
      <c r="AW427" s="14" t="s">
        <v>36</v>
      </c>
      <c r="AX427" s="14" t="s">
        <v>83</v>
      </c>
      <c r="AY427" s="212" t="s">
        <v>121</v>
      </c>
    </row>
    <row r="428" spans="1:65" s="2" customFormat="1" ht="16.5" customHeight="1">
      <c r="A428" s="34"/>
      <c r="B428" s="35"/>
      <c r="C428" s="173" t="s">
        <v>700</v>
      </c>
      <c r="D428" s="173" t="s">
        <v>123</v>
      </c>
      <c r="E428" s="174" t="s">
        <v>701</v>
      </c>
      <c r="F428" s="175" t="s">
        <v>702</v>
      </c>
      <c r="G428" s="176" t="s">
        <v>185</v>
      </c>
      <c r="H428" s="177">
        <v>13</v>
      </c>
      <c r="I428" s="178"/>
      <c r="J428" s="179">
        <f>ROUND(I428*H428,2)</f>
        <v>0</v>
      </c>
      <c r="K428" s="175" t="s">
        <v>127</v>
      </c>
      <c r="L428" s="39"/>
      <c r="M428" s="180" t="s">
        <v>19</v>
      </c>
      <c r="N428" s="181" t="s">
        <v>46</v>
      </c>
      <c r="O428" s="64"/>
      <c r="P428" s="182">
        <f>O428*H428</f>
        <v>0</v>
      </c>
      <c r="Q428" s="182">
        <v>0</v>
      </c>
      <c r="R428" s="182">
        <f>Q428*H428</f>
        <v>0</v>
      </c>
      <c r="S428" s="182">
        <v>0</v>
      </c>
      <c r="T428" s="183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4" t="s">
        <v>128</v>
      </c>
      <c r="AT428" s="184" t="s">
        <v>123</v>
      </c>
      <c r="AU428" s="184" t="s">
        <v>85</v>
      </c>
      <c r="AY428" s="17" t="s">
        <v>121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7" t="s">
        <v>83</v>
      </c>
      <c r="BK428" s="185">
        <f>ROUND(I428*H428,2)</f>
        <v>0</v>
      </c>
      <c r="BL428" s="17" t="s">
        <v>128</v>
      </c>
      <c r="BM428" s="184" t="s">
        <v>703</v>
      </c>
    </row>
    <row r="429" spans="1:65" s="2" customFormat="1" ht="11.25">
      <c r="A429" s="34"/>
      <c r="B429" s="35"/>
      <c r="C429" s="36"/>
      <c r="D429" s="186" t="s">
        <v>130</v>
      </c>
      <c r="E429" s="36"/>
      <c r="F429" s="187" t="s">
        <v>704</v>
      </c>
      <c r="G429" s="36"/>
      <c r="H429" s="36"/>
      <c r="I429" s="188"/>
      <c r="J429" s="36"/>
      <c r="K429" s="36"/>
      <c r="L429" s="39"/>
      <c r="M429" s="189"/>
      <c r="N429" s="190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130</v>
      </c>
      <c r="AU429" s="17" t="s">
        <v>85</v>
      </c>
    </row>
    <row r="430" spans="1:65" s="2" customFormat="1" ht="24.2" customHeight="1">
      <c r="A430" s="34"/>
      <c r="B430" s="35"/>
      <c r="C430" s="173" t="s">
        <v>705</v>
      </c>
      <c r="D430" s="173" t="s">
        <v>123</v>
      </c>
      <c r="E430" s="174" t="s">
        <v>706</v>
      </c>
      <c r="F430" s="175" t="s">
        <v>707</v>
      </c>
      <c r="G430" s="176" t="s">
        <v>185</v>
      </c>
      <c r="H430" s="177">
        <v>2</v>
      </c>
      <c r="I430" s="178"/>
      <c r="J430" s="179">
        <f>ROUND(I430*H430,2)</f>
        <v>0</v>
      </c>
      <c r="K430" s="175" t="s">
        <v>127</v>
      </c>
      <c r="L430" s="39"/>
      <c r="M430" s="180" t="s">
        <v>19</v>
      </c>
      <c r="N430" s="181" t="s">
        <v>46</v>
      </c>
      <c r="O430" s="64"/>
      <c r="P430" s="182">
        <f>O430*H430</f>
        <v>0</v>
      </c>
      <c r="Q430" s="182">
        <v>0.2157</v>
      </c>
      <c r="R430" s="182">
        <f>Q430*H430</f>
        <v>0.43140000000000001</v>
      </c>
      <c r="S430" s="182">
        <v>0</v>
      </c>
      <c r="T430" s="183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4" t="s">
        <v>128</v>
      </c>
      <c r="AT430" s="184" t="s">
        <v>123</v>
      </c>
      <c r="AU430" s="184" t="s">
        <v>85</v>
      </c>
      <c r="AY430" s="17" t="s">
        <v>121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17" t="s">
        <v>83</v>
      </c>
      <c r="BK430" s="185">
        <f>ROUND(I430*H430,2)</f>
        <v>0</v>
      </c>
      <c r="BL430" s="17" t="s">
        <v>128</v>
      </c>
      <c r="BM430" s="184" t="s">
        <v>708</v>
      </c>
    </row>
    <row r="431" spans="1:65" s="2" customFormat="1" ht="11.25">
      <c r="A431" s="34"/>
      <c r="B431" s="35"/>
      <c r="C431" s="36"/>
      <c r="D431" s="186" t="s">
        <v>130</v>
      </c>
      <c r="E431" s="36"/>
      <c r="F431" s="187" t="s">
        <v>709</v>
      </c>
      <c r="G431" s="36"/>
      <c r="H431" s="36"/>
      <c r="I431" s="188"/>
      <c r="J431" s="36"/>
      <c r="K431" s="36"/>
      <c r="L431" s="39"/>
      <c r="M431" s="189"/>
      <c r="N431" s="190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130</v>
      </c>
      <c r="AU431" s="17" t="s">
        <v>85</v>
      </c>
    </row>
    <row r="432" spans="1:65" s="2" customFormat="1" ht="19.5">
      <c r="A432" s="34"/>
      <c r="B432" s="35"/>
      <c r="C432" s="36"/>
      <c r="D432" s="193" t="s">
        <v>410</v>
      </c>
      <c r="E432" s="36"/>
      <c r="F432" s="234" t="s">
        <v>710</v>
      </c>
      <c r="G432" s="36"/>
      <c r="H432" s="36"/>
      <c r="I432" s="188"/>
      <c r="J432" s="36"/>
      <c r="K432" s="36"/>
      <c r="L432" s="39"/>
      <c r="M432" s="189"/>
      <c r="N432" s="190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410</v>
      </c>
      <c r="AU432" s="17" t="s">
        <v>85</v>
      </c>
    </row>
    <row r="433" spans="1:65" s="2" customFormat="1" ht="16.5" customHeight="1">
      <c r="A433" s="34"/>
      <c r="B433" s="35"/>
      <c r="C433" s="224" t="s">
        <v>711</v>
      </c>
      <c r="D433" s="224" t="s">
        <v>290</v>
      </c>
      <c r="E433" s="225" t="s">
        <v>712</v>
      </c>
      <c r="F433" s="226" t="s">
        <v>713</v>
      </c>
      <c r="G433" s="227" t="s">
        <v>185</v>
      </c>
      <c r="H433" s="228">
        <v>2</v>
      </c>
      <c r="I433" s="229"/>
      <c r="J433" s="230">
        <f>ROUND(I433*H433,2)</f>
        <v>0</v>
      </c>
      <c r="K433" s="226" t="s">
        <v>127</v>
      </c>
      <c r="L433" s="231"/>
      <c r="M433" s="232" t="s">
        <v>19</v>
      </c>
      <c r="N433" s="233" t="s">
        <v>46</v>
      </c>
      <c r="O433" s="64"/>
      <c r="P433" s="182">
        <f>O433*H433</f>
        <v>0</v>
      </c>
      <c r="Q433" s="182">
        <v>0.113</v>
      </c>
      <c r="R433" s="182">
        <f>Q433*H433</f>
        <v>0.22600000000000001</v>
      </c>
      <c r="S433" s="182">
        <v>0</v>
      </c>
      <c r="T433" s="183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4" t="s">
        <v>177</v>
      </c>
      <c r="AT433" s="184" t="s">
        <v>290</v>
      </c>
      <c r="AU433" s="184" t="s">
        <v>85</v>
      </c>
      <c r="AY433" s="17" t="s">
        <v>121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17" t="s">
        <v>83</v>
      </c>
      <c r="BK433" s="185">
        <f>ROUND(I433*H433,2)</f>
        <v>0</v>
      </c>
      <c r="BL433" s="17" t="s">
        <v>128</v>
      </c>
      <c r="BM433" s="184" t="s">
        <v>714</v>
      </c>
    </row>
    <row r="434" spans="1:65" s="2" customFormat="1" ht="21.75" customHeight="1">
      <c r="A434" s="34"/>
      <c r="B434" s="35"/>
      <c r="C434" s="173" t="s">
        <v>715</v>
      </c>
      <c r="D434" s="173" t="s">
        <v>123</v>
      </c>
      <c r="E434" s="174" t="s">
        <v>716</v>
      </c>
      <c r="F434" s="175" t="s">
        <v>717</v>
      </c>
      <c r="G434" s="176" t="s">
        <v>342</v>
      </c>
      <c r="H434" s="177">
        <v>2</v>
      </c>
      <c r="I434" s="178"/>
      <c r="J434" s="179">
        <f>ROUND(I434*H434,2)</f>
        <v>0</v>
      </c>
      <c r="K434" s="175" t="s">
        <v>127</v>
      </c>
      <c r="L434" s="39"/>
      <c r="M434" s="180" t="s">
        <v>19</v>
      </c>
      <c r="N434" s="181" t="s">
        <v>46</v>
      </c>
      <c r="O434" s="64"/>
      <c r="P434" s="182">
        <f>O434*H434</f>
        <v>0</v>
      </c>
      <c r="Q434" s="182">
        <v>7.2899999999999996E-3</v>
      </c>
      <c r="R434" s="182">
        <f>Q434*H434</f>
        <v>1.4579999999999999E-2</v>
      </c>
      <c r="S434" s="182">
        <v>0</v>
      </c>
      <c r="T434" s="183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4" t="s">
        <v>128</v>
      </c>
      <c r="AT434" s="184" t="s">
        <v>123</v>
      </c>
      <c r="AU434" s="184" t="s">
        <v>85</v>
      </c>
      <c r="AY434" s="17" t="s">
        <v>121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7" t="s">
        <v>83</v>
      </c>
      <c r="BK434" s="185">
        <f>ROUND(I434*H434,2)</f>
        <v>0</v>
      </c>
      <c r="BL434" s="17" t="s">
        <v>128</v>
      </c>
      <c r="BM434" s="184" t="s">
        <v>718</v>
      </c>
    </row>
    <row r="435" spans="1:65" s="2" customFormat="1" ht="11.25">
      <c r="A435" s="34"/>
      <c r="B435" s="35"/>
      <c r="C435" s="36"/>
      <c r="D435" s="186" t="s">
        <v>130</v>
      </c>
      <c r="E435" s="36"/>
      <c r="F435" s="187" t="s">
        <v>719</v>
      </c>
      <c r="G435" s="36"/>
      <c r="H435" s="36"/>
      <c r="I435" s="188"/>
      <c r="J435" s="36"/>
      <c r="K435" s="36"/>
      <c r="L435" s="39"/>
      <c r="M435" s="189"/>
      <c r="N435" s="190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130</v>
      </c>
      <c r="AU435" s="17" t="s">
        <v>85</v>
      </c>
    </row>
    <row r="436" spans="1:65" s="2" customFormat="1" ht="16.5" customHeight="1">
      <c r="A436" s="34"/>
      <c r="B436" s="35"/>
      <c r="C436" s="224" t="s">
        <v>720</v>
      </c>
      <c r="D436" s="224" t="s">
        <v>290</v>
      </c>
      <c r="E436" s="225" t="s">
        <v>721</v>
      </c>
      <c r="F436" s="226" t="s">
        <v>722</v>
      </c>
      <c r="G436" s="227" t="s">
        <v>342</v>
      </c>
      <c r="H436" s="228">
        <v>2</v>
      </c>
      <c r="I436" s="229"/>
      <c r="J436" s="230">
        <f>ROUND(I436*H436,2)</f>
        <v>0</v>
      </c>
      <c r="K436" s="226" t="s">
        <v>127</v>
      </c>
      <c r="L436" s="231"/>
      <c r="M436" s="232" t="s">
        <v>19</v>
      </c>
      <c r="N436" s="233" t="s">
        <v>46</v>
      </c>
      <c r="O436" s="64"/>
      <c r="P436" s="182">
        <f>O436*H436</f>
        <v>0</v>
      </c>
      <c r="Q436" s="182">
        <v>1.4999999999999999E-2</v>
      </c>
      <c r="R436" s="182">
        <f>Q436*H436</f>
        <v>0.03</v>
      </c>
      <c r="S436" s="182">
        <v>0</v>
      </c>
      <c r="T436" s="183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4" t="s">
        <v>177</v>
      </c>
      <c r="AT436" s="184" t="s">
        <v>290</v>
      </c>
      <c r="AU436" s="184" t="s">
        <v>85</v>
      </c>
      <c r="AY436" s="17" t="s">
        <v>121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7" t="s">
        <v>83</v>
      </c>
      <c r="BK436" s="185">
        <f>ROUND(I436*H436,2)</f>
        <v>0</v>
      </c>
      <c r="BL436" s="17" t="s">
        <v>128</v>
      </c>
      <c r="BM436" s="184" t="s">
        <v>723</v>
      </c>
    </row>
    <row r="437" spans="1:65" s="2" customFormat="1" ht="24.2" customHeight="1">
      <c r="A437" s="34"/>
      <c r="B437" s="35"/>
      <c r="C437" s="173" t="s">
        <v>724</v>
      </c>
      <c r="D437" s="173" t="s">
        <v>123</v>
      </c>
      <c r="E437" s="174" t="s">
        <v>725</v>
      </c>
      <c r="F437" s="175" t="s">
        <v>726</v>
      </c>
      <c r="G437" s="176" t="s">
        <v>342</v>
      </c>
      <c r="H437" s="177">
        <v>1</v>
      </c>
      <c r="I437" s="178"/>
      <c r="J437" s="179">
        <f>ROUND(I437*H437,2)</f>
        <v>0</v>
      </c>
      <c r="K437" s="175" t="s">
        <v>127</v>
      </c>
      <c r="L437" s="39"/>
      <c r="M437" s="180" t="s">
        <v>19</v>
      </c>
      <c r="N437" s="181" t="s">
        <v>46</v>
      </c>
      <c r="O437" s="64"/>
      <c r="P437" s="182">
        <f>O437*H437</f>
        <v>0</v>
      </c>
      <c r="Q437" s="182">
        <v>0.2157</v>
      </c>
      <c r="R437" s="182">
        <f>Q437*H437</f>
        <v>0.2157</v>
      </c>
      <c r="S437" s="182">
        <v>0</v>
      </c>
      <c r="T437" s="183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4" t="s">
        <v>128</v>
      </c>
      <c r="AT437" s="184" t="s">
        <v>123</v>
      </c>
      <c r="AU437" s="184" t="s">
        <v>85</v>
      </c>
      <c r="AY437" s="17" t="s">
        <v>121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7" t="s">
        <v>83</v>
      </c>
      <c r="BK437" s="185">
        <f>ROUND(I437*H437,2)</f>
        <v>0</v>
      </c>
      <c r="BL437" s="17" t="s">
        <v>128</v>
      </c>
      <c r="BM437" s="184" t="s">
        <v>727</v>
      </c>
    </row>
    <row r="438" spans="1:65" s="2" customFormat="1" ht="11.25">
      <c r="A438" s="34"/>
      <c r="B438" s="35"/>
      <c r="C438" s="36"/>
      <c r="D438" s="186" t="s">
        <v>130</v>
      </c>
      <c r="E438" s="36"/>
      <c r="F438" s="187" t="s">
        <v>728</v>
      </c>
      <c r="G438" s="36"/>
      <c r="H438" s="36"/>
      <c r="I438" s="188"/>
      <c r="J438" s="36"/>
      <c r="K438" s="36"/>
      <c r="L438" s="39"/>
      <c r="M438" s="189"/>
      <c r="N438" s="190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130</v>
      </c>
      <c r="AU438" s="17" t="s">
        <v>85</v>
      </c>
    </row>
    <row r="439" spans="1:65" s="2" customFormat="1" ht="16.5" customHeight="1">
      <c r="A439" s="34"/>
      <c r="B439" s="35"/>
      <c r="C439" s="224" t="s">
        <v>729</v>
      </c>
      <c r="D439" s="224" t="s">
        <v>290</v>
      </c>
      <c r="E439" s="225" t="s">
        <v>730</v>
      </c>
      <c r="F439" s="226" t="s">
        <v>731</v>
      </c>
      <c r="G439" s="227" t="s">
        <v>342</v>
      </c>
      <c r="H439" s="228">
        <v>1</v>
      </c>
      <c r="I439" s="229"/>
      <c r="J439" s="230">
        <f>ROUND(I439*H439,2)</f>
        <v>0</v>
      </c>
      <c r="K439" s="226" t="s">
        <v>127</v>
      </c>
      <c r="L439" s="231"/>
      <c r="M439" s="232" t="s">
        <v>19</v>
      </c>
      <c r="N439" s="233" t="s">
        <v>46</v>
      </c>
      <c r="O439" s="64"/>
      <c r="P439" s="182">
        <f>O439*H439</f>
        <v>0</v>
      </c>
      <c r="Q439" s="182">
        <v>0.1</v>
      </c>
      <c r="R439" s="182">
        <f>Q439*H439</f>
        <v>0.1</v>
      </c>
      <c r="S439" s="182">
        <v>0</v>
      </c>
      <c r="T439" s="183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4" t="s">
        <v>177</v>
      </c>
      <c r="AT439" s="184" t="s">
        <v>290</v>
      </c>
      <c r="AU439" s="184" t="s">
        <v>85</v>
      </c>
      <c r="AY439" s="17" t="s">
        <v>121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7" t="s">
        <v>83</v>
      </c>
      <c r="BK439" s="185">
        <f>ROUND(I439*H439,2)</f>
        <v>0</v>
      </c>
      <c r="BL439" s="17" t="s">
        <v>128</v>
      </c>
      <c r="BM439" s="184" t="s">
        <v>732</v>
      </c>
    </row>
    <row r="440" spans="1:65" s="2" customFormat="1" ht="24.2" customHeight="1">
      <c r="A440" s="34"/>
      <c r="B440" s="35"/>
      <c r="C440" s="173" t="s">
        <v>733</v>
      </c>
      <c r="D440" s="173" t="s">
        <v>123</v>
      </c>
      <c r="E440" s="174" t="s">
        <v>734</v>
      </c>
      <c r="F440" s="175" t="s">
        <v>735</v>
      </c>
      <c r="G440" s="176" t="s">
        <v>342</v>
      </c>
      <c r="H440" s="177">
        <v>2</v>
      </c>
      <c r="I440" s="178"/>
      <c r="J440" s="179">
        <f>ROUND(I440*H440,2)</f>
        <v>0</v>
      </c>
      <c r="K440" s="175" t="s">
        <v>127</v>
      </c>
      <c r="L440" s="39"/>
      <c r="M440" s="180" t="s">
        <v>19</v>
      </c>
      <c r="N440" s="181" t="s">
        <v>46</v>
      </c>
      <c r="O440" s="64"/>
      <c r="P440" s="182">
        <f>O440*H440</f>
        <v>0</v>
      </c>
      <c r="Q440" s="182">
        <v>0.29148000000000002</v>
      </c>
      <c r="R440" s="182">
        <f>Q440*H440</f>
        <v>0.58296000000000003</v>
      </c>
      <c r="S440" s="182">
        <v>0</v>
      </c>
      <c r="T440" s="183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4" t="s">
        <v>128</v>
      </c>
      <c r="AT440" s="184" t="s">
        <v>123</v>
      </c>
      <c r="AU440" s="184" t="s">
        <v>85</v>
      </c>
      <c r="AY440" s="17" t="s">
        <v>121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7" t="s">
        <v>83</v>
      </c>
      <c r="BK440" s="185">
        <f>ROUND(I440*H440,2)</f>
        <v>0</v>
      </c>
      <c r="BL440" s="17" t="s">
        <v>128</v>
      </c>
      <c r="BM440" s="184" t="s">
        <v>736</v>
      </c>
    </row>
    <row r="441" spans="1:65" s="2" customFormat="1" ht="11.25">
      <c r="A441" s="34"/>
      <c r="B441" s="35"/>
      <c r="C441" s="36"/>
      <c r="D441" s="186" t="s">
        <v>130</v>
      </c>
      <c r="E441" s="36"/>
      <c r="F441" s="187" t="s">
        <v>737</v>
      </c>
      <c r="G441" s="36"/>
      <c r="H441" s="36"/>
      <c r="I441" s="188"/>
      <c r="J441" s="36"/>
      <c r="K441" s="36"/>
      <c r="L441" s="39"/>
      <c r="M441" s="189"/>
      <c r="N441" s="190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130</v>
      </c>
      <c r="AU441" s="17" t="s">
        <v>85</v>
      </c>
    </row>
    <row r="442" spans="1:65" s="2" customFormat="1" ht="16.5" customHeight="1">
      <c r="A442" s="34"/>
      <c r="B442" s="35"/>
      <c r="C442" s="224" t="s">
        <v>738</v>
      </c>
      <c r="D442" s="224" t="s">
        <v>290</v>
      </c>
      <c r="E442" s="225" t="s">
        <v>739</v>
      </c>
      <c r="F442" s="226" t="s">
        <v>740</v>
      </c>
      <c r="G442" s="227" t="s">
        <v>342</v>
      </c>
      <c r="H442" s="228">
        <v>2</v>
      </c>
      <c r="I442" s="229"/>
      <c r="J442" s="230">
        <f>ROUND(I442*H442,2)</f>
        <v>0</v>
      </c>
      <c r="K442" s="226" t="s">
        <v>127</v>
      </c>
      <c r="L442" s="231"/>
      <c r="M442" s="232" t="s">
        <v>19</v>
      </c>
      <c r="N442" s="233" t="s">
        <v>46</v>
      </c>
      <c r="O442" s="64"/>
      <c r="P442" s="182">
        <f>O442*H442</f>
        <v>0</v>
      </c>
      <c r="Q442" s="182">
        <v>9.2999999999999999E-2</v>
      </c>
      <c r="R442" s="182">
        <f>Q442*H442</f>
        <v>0.186</v>
      </c>
      <c r="S442" s="182">
        <v>0</v>
      </c>
      <c r="T442" s="183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4" t="s">
        <v>177</v>
      </c>
      <c r="AT442" s="184" t="s">
        <v>290</v>
      </c>
      <c r="AU442" s="184" t="s">
        <v>85</v>
      </c>
      <c r="AY442" s="17" t="s">
        <v>121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17" t="s">
        <v>83</v>
      </c>
      <c r="BK442" s="185">
        <f>ROUND(I442*H442,2)</f>
        <v>0</v>
      </c>
      <c r="BL442" s="17" t="s">
        <v>128</v>
      </c>
      <c r="BM442" s="184" t="s">
        <v>741</v>
      </c>
    </row>
    <row r="443" spans="1:65" s="2" customFormat="1" ht="16.5" customHeight="1">
      <c r="A443" s="34"/>
      <c r="B443" s="35"/>
      <c r="C443" s="173" t="s">
        <v>742</v>
      </c>
      <c r="D443" s="173" t="s">
        <v>123</v>
      </c>
      <c r="E443" s="174" t="s">
        <v>743</v>
      </c>
      <c r="F443" s="175" t="s">
        <v>744</v>
      </c>
      <c r="G443" s="176" t="s">
        <v>197</v>
      </c>
      <c r="H443" s="177">
        <v>0.67500000000000004</v>
      </c>
      <c r="I443" s="178"/>
      <c r="J443" s="179">
        <f>ROUND(I443*H443,2)</f>
        <v>0</v>
      </c>
      <c r="K443" s="175" t="s">
        <v>127</v>
      </c>
      <c r="L443" s="39"/>
      <c r="M443" s="180" t="s">
        <v>19</v>
      </c>
      <c r="N443" s="181" t="s">
        <v>46</v>
      </c>
      <c r="O443" s="64"/>
      <c r="P443" s="182">
        <f>O443*H443</f>
        <v>0</v>
      </c>
      <c r="Q443" s="182">
        <v>0</v>
      </c>
      <c r="R443" s="182">
        <f>Q443*H443</f>
        <v>0</v>
      </c>
      <c r="S443" s="182">
        <v>2.2000000000000002</v>
      </c>
      <c r="T443" s="183">
        <f>S443*H443</f>
        <v>1.4850000000000003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4" t="s">
        <v>128</v>
      </c>
      <c r="AT443" s="184" t="s">
        <v>123</v>
      </c>
      <c r="AU443" s="184" t="s">
        <v>85</v>
      </c>
      <c r="AY443" s="17" t="s">
        <v>121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7" t="s">
        <v>83</v>
      </c>
      <c r="BK443" s="185">
        <f>ROUND(I443*H443,2)</f>
        <v>0</v>
      </c>
      <c r="BL443" s="17" t="s">
        <v>128</v>
      </c>
      <c r="BM443" s="184" t="s">
        <v>745</v>
      </c>
    </row>
    <row r="444" spans="1:65" s="2" customFormat="1" ht="11.25">
      <c r="A444" s="34"/>
      <c r="B444" s="35"/>
      <c r="C444" s="36"/>
      <c r="D444" s="186" t="s">
        <v>130</v>
      </c>
      <c r="E444" s="36"/>
      <c r="F444" s="187" t="s">
        <v>746</v>
      </c>
      <c r="G444" s="36"/>
      <c r="H444" s="36"/>
      <c r="I444" s="188"/>
      <c r="J444" s="36"/>
      <c r="K444" s="36"/>
      <c r="L444" s="39"/>
      <c r="M444" s="189"/>
      <c r="N444" s="190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130</v>
      </c>
      <c r="AU444" s="17" t="s">
        <v>85</v>
      </c>
    </row>
    <row r="445" spans="1:65" s="13" customFormat="1" ht="11.25">
      <c r="B445" s="191"/>
      <c r="C445" s="192"/>
      <c r="D445" s="193" t="s">
        <v>132</v>
      </c>
      <c r="E445" s="194" t="s">
        <v>19</v>
      </c>
      <c r="F445" s="195" t="s">
        <v>747</v>
      </c>
      <c r="G445" s="192"/>
      <c r="H445" s="194" t="s">
        <v>19</v>
      </c>
      <c r="I445" s="196"/>
      <c r="J445" s="192"/>
      <c r="K445" s="192"/>
      <c r="L445" s="197"/>
      <c r="M445" s="198"/>
      <c r="N445" s="199"/>
      <c r="O445" s="199"/>
      <c r="P445" s="199"/>
      <c r="Q445" s="199"/>
      <c r="R445" s="199"/>
      <c r="S445" s="199"/>
      <c r="T445" s="200"/>
      <c r="AT445" s="201" t="s">
        <v>132</v>
      </c>
      <c r="AU445" s="201" t="s">
        <v>85</v>
      </c>
      <c r="AV445" s="13" t="s">
        <v>83</v>
      </c>
      <c r="AW445" s="13" t="s">
        <v>36</v>
      </c>
      <c r="AX445" s="13" t="s">
        <v>75</v>
      </c>
      <c r="AY445" s="201" t="s">
        <v>121</v>
      </c>
    </row>
    <row r="446" spans="1:65" s="14" customFormat="1" ht="11.25">
      <c r="B446" s="202"/>
      <c r="C446" s="203"/>
      <c r="D446" s="193" t="s">
        <v>132</v>
      </c>
      <c r="E446" s="204" t="s">
        <v>19</v>
      </c>
      <c r="F446" s="205" t="s">
        <v>748</v>
      </c>
      <c r="G446" s="203"/>
      <c r="H446" s="206">
        <v>0.67500000000000004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132</v>
      </c>
      <c r="AU446" s="212" t="s">
        <v>85</v>
      </c>
      <c r="AV446" s="14" t="s">
        <v>85</v>
      </c>
      <c r="AW446" s="14" t="s">
        <v>36</v>
      </c>
      <c r="AX446" s="14" t="s">
        <v>83</v>
      </c>
      <c r="AY446" s="212" t="s">
        <v>121</v>
      </c>
    </row>
    <row r="447" spans="1:65" s="2" customFormat="1" ht="24.2" customHeight="1">
      <c r="A447" s="34"/>
      <c r="B447" s="35"/>
      <c r="C447" s="173" t="s">
        <v>749</v>
      </c>
      <c r="D447" s="173" t="s">
        <v>123</v>
      </c>
      <c r="E447" s="174" t="s">
        <v>750</v>
      </c>
      <c r="F447" s="175" t="s">
        <v>751</v>
      </c>
      <c r="G447" s="176" t="s">
        <v>185</v>
      </c>
      <c r="H447" s="177">
        <v>0.3</v>
      </c>
      <c r="I447" s="178"/>
      <c r="J447" s="179">
        <f>ROUND(I447*H447,2)</f>
        <v>0</v>
      </c>
      <c r="K447" s="175" t="s">
        <v>127</v>
      </c>
      <c r="L447" s="39"/>
      <c r="M447" s="180" t="s">
        <v>19</v>
      </c>
      <c r="N447" s="181" t="s">
        <v>46</v>
      </c>
      <c r="O447" s="64"/>
      <c r="P447" s="182">
        <f>O447*H447</f>
        <v>0</v>
      </c>
      <c r="Q447" s="182">
        <v>3.3E-3</v>
      </c>
      <c r="R447" s="182">
        <f>Q447*H447</f>
        <v>9.8999999999999999E-4</v>
      </c>
      <c r="S447" s="182">
        <v>0.11</v>
      </c>
      <c r="T447" s="183">
        <f>S447*H447</f>
        <v>3.3000000000000002E-2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4" t="s">
        <v>128</v>
      </c>
      <c r="AT447" s="184" t="s">
        <v>123</v>
      </c>
      <c r="AU447" s="184" t="s">
        <v>85</v>
      </c>
      <c r="AY447" s="17" t="s">
        <v>121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7" t="s">
        <v>83</v>
      </c>
      <c r="BK447" s="185">
        <f>ROUND(I447*H447,2)</f>
        <v>0</v>
      </c>
      <c r="BL447" s="17" t="s">
        <v>128</v>
      </c>
      <c r="BM447" s="184" t="s">
        <v>752</v>
      </c>
    </row>
    <row r="448" spans="1:65" s="2" customFormat="1" ht="11.25">
      <c r="A448" s="34"/>
      <c r="B448" s="35"/>
      <c r="C448" s="36"/>
      <c r="D448" s="186" t="s">
        <v>130</v>
      </c>
      <c r="E448" s="36"/>
      <c r="F448" s="187" t="s">
        <v>753</v>
      </c>
      <c r="G448" s="36"/>
      <c r="H448" s="36"/>
      <c r="I448" s="188"/>
      <c r="J448" s="36"/>
      <c r="K448" s="36"/>
      <c r="L448" s="39"/>
      <c r="M448" s="189"/>
      <c r="N448" s="190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130</v>
      </c>
      <c r="AU448" s="17" t="s">
        <v>85</v>
      </c>
    </row>
    <row r="449" spans="1:65" s="13" customFormat="1" ht="11.25">
      <c r="B449" s="191"/>
      <c r="C449" s="192"/>
      <c r="D449" s="193" t="s">
        <v>132</v>
      </c>
      <c r="E449" s="194" t="s">
        <v>19</v>
      </c>
      <c r="F449" s="195" t="s">
        <v>754</v>
      </c>
      <c r="G449" s="192"/>
      <c r="H449" s="194" t="s">
        <v>19</v>
      </c>
      <c r="I449" s="196"/>
      <c r="J449" s="192"/>
      <c r="K449" s="192"/>
      <c r="L449" s="197"/>
      <c r="M449" s="198"/>
      <c r="N449" s="199"/>
      <c r="O449" s="199"/>
      <c r="P449" s="199"/>
      <c r="Q449" s="199"/>
      <c r="R449" s="199"/>
      <c r="S449" s="199"/>
      <c r="T449" s="200"/>
      <c r="AT449" s="201" t="s">
        <v>132</v>
      </c>
      <c r="AU449" s="201" t="s">
        <v>85</v>
      </c>
      <c r="AV449" s="13" t="s">
        <v>83</v>
      </c>
      <c r="AW449" s="13" t="s">
        <v>36</v>
      </c>
      <c r="AX449" s="13" t="s">
        <v>75</v>
      </c>
      <c r="AY449" s="201" t="s">
        <v>121</v>
      </c>
    </row>
    <row r="450" spans="1:65" s="14" customFormat="1" ht="11.25">
      <c r="B450" s="202"/>
      <c r="C450" s="203"/>
      <c r="D450" s="193" t="s">
        <v>132</v>
      </c>
      <c r="E450" s="204" t="s">
        <v>19</v>
      </c>
      <c r="F450" s="205" t="s">
        <v>755</v>
      </c>
      <c r="G450" s="203"/>
      <c r="H450" s="206">
        <v>0.3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132</v>
      </c>
      <c r="AU450" s="212" t="s">
        <v>85</v>
      </c>
      <c r="AV450" s="14" t="s">
        <v>85</v>
      </c>
      <c r="AW450" s="14" t="s">
        <v>36</v>
      </c>
      <c r="AX450" s="14" t="s">
        <v>83</v>
      </c>
      <c r="AY450" s="212" t="s">
        <v>121</v>
      </c>
    </row>
    <row r="451" spans="1:65" s="2" customFormat="1" ht="33" customHeight="1">
      <c r="A451" s="34"/>
      <c r="B451" s="35"/>
      <c r="C451" s="173" t="s">
        <v>756</v>
      </c>
      <c r="D451" s="173" t="s">
        <v>123</v>
      </c>
      <c r="E451" s="174" t="s">
        <v>757</v>
      </c>
      <c r="F451" s="175" t="s">
        <v>758</v>
      </c>
      <c r="G451" s="176" t="s">
        <v>126</v>
      </c>
      <c r="H451" s="177">
        <v>4</v>
      </c>
      <c r="I451" s="178"/>
      <c r="J451" s="179">
        <f>ROUND(I451*H451,2)</f>
        <v>0</v>
      </c>
      <c r="K451" s="175" t="s">
        <v>127</v>
      </c>
      <c r="L451" s="39"/>
      <c r="M451" s="180" t="s">
        <v>19</v>
      </c>
      <c r="N451" s="181" t="s">
        <v>46</v>
      </c>
      <c r="O451" s="64"/>
      <c r="P451" s="182">
        <f>O451*H451</f>
        <v>0</v>
      </c>
      <c r="Q451" s="182">
        <v>0</v>
      </c>
      <c r="R451" s="182">
        <f>Q451*H451</f>
        <v>0</v>
      </c>
      <c r="S451" s="182">
        <v>0</v>
      </c>
      <c r="T451" s="183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4" t="s">
        <v>128</v>
      </c>
      <c r="AT451" s="184" t="s">
        <v>123</v>
      </c>
      <c r="AU451" s="184" t="s">
        <v>85</v>
      </c>
      <c r="AY451" s="17" t="s">
        <v>121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17" t="s">
        <v>83</v>
      </c>
      <c r="BK451" s="185">
        <f>ROUND(I451*H451,2)</f>
        <v>0</v>
      </c>
      <c r="BL451" s="17" t="s">
        <v>128</v>
      </c>
      <c r="BM451" s="184" t="s">
        <v>759</v>
      </c>
    </row>
    <row r="452" spans="1:65" s="2" customFormat="1" ht="11.25">
      <c r="A452" s="34"/>
      <c r="B452" s="35"/>
      <c r="C452" s="36"/>
      <c r="D452" s="186" t="s">
        <v>130</v>
      </c>
      <c r="E452" s="36"/>
      <c r="F452" s="187" t="s">
        <v>760</v>
      </c>
      <c r="G452" s="36"/>
      <c r="H452" s="36"/>
      <c r="I452" s="188"/>
      <c r="J452" s="36"/>
      <c r="K452" s="36"/>
      <c r="L452" s="39"/>
      <c r="M452" s="189"/>
      <c r="N452" s="190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130</v>
      </c>
      <c r="AU452" s="17" t="s">
        <v>85</v>
      </c>
    </row>
    <row r="453" spans="1:65" s="13" customFormat="1" ht="11.25">
      <c r="B453" s="191"/>
      <c r="C453" s="192"/>
      <c r="D453" s="193" t="s">
        <v>132</v>
      </c>
      <c r="E453" s="194" t="s">
        <v>19</v>
      </c>
      <c r="F453" s="195" t="s">
        <v>448</v>
      </c>
      <c r="G453" s="192"/>
      <c r="H453" s="194" t="s">
        <v>19</v>
      </c>
      <c r="I453" s="196"/>
      <c r="J453" s="192"/>
      <c r="K453" s="192"/>
      <c r="L453" s="197"/>
      <c r="M453" s="198"/>
      <c r="N453" s="199"/>
      <c r="O453" s="199"/>
      <c r="P453" s="199"/>
      <c r="Q453" s="199"/>
      <c r="R453" s="199"/>
      <c r="S453" s="199"/>
      <c r="T453" s="200"/>
      <c r="AT453" s="201" t="s">
        <v>132</v>
      </c>
      <c r="AU453" s="201" t="s">
        <v>85</v>
      </c>
      <c r="AV453" s="13" t="s">
        <v>83</v>
      </c>
      <c r="AW453" s="13" t="s">
        <v>36</v>
      </c>
      <c r="AX453" s="13" t="s">
        <v>75</v>
      </c>
      <c r="AY453" s="201" t="s">
        <v>121</v>
      </c>
    </row>
    <row r="454" spans="1:65" s="14" customFormat="1" ht="11.25">
      <c r="B454" s="202"/>
      <c r="C454" s="203"/>
      <c r="D454" s="193" t="s">
        <v>132</v>
      </c>
      <c r="E454" s="204" t="s">
        <v>19</v>
      </c>
      <c r="F454" s="205" t="s">
        <v>136</v>
      </c>
      <c r="G454" s="203"/>
      <c r="H454" s="206">
        <v>4</v>
      </c>
      <c r="I454" s="207"/>
      <c r="J454" s="203"/>
      <c r="K454" s="203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132</v>
      </c>
      <c r="AU454" s="212" t="s">
        <v>85</v>
      </c>
      <c r="AV454" s="14" t="s">
        <v>85</v>
      </c>
      <c r="AW454" s="14" t="s">
        <v>36</v>
      </c>
      <c r="AX454" s="14" t="s">
        <v>83</v>
      </c>
      <c r="AY454" s="212" t="s">
        <v>121</v>
      </c>
    </row>
    <row r="455" spans="1:65" s="12" customFormat="1" ht="22.9" customHeight="1">
      <c r="B455" s="157"/>
      <c r="C455" s="158"/>
      <c r="D455" s="159" t="s">
        <v>74</v>
      </c>
      <c r="E455" s="171" t="s">
        <v>761</v>
      </c>
      <c r="F455" s="171" t="s">
        <v>762</v>
      </c>
      <c r="G455" s="158"/>
      <c r="H455" s="158"/>
      <c r="I455" s="161"/>
      <c r="J455" s="172">
        <f>BK455</f>
        <v>0</v>
      </c>
      <c r="K455" s="158"/>
      <c r="L455" s="163"/>
      <c r="M455" s="164"/>
      <c r="N455" s="165"/>
      <c r="O455" s="165"/>
      <c r="P455" s="166">
        <f>SUM(P456:P468)</f>
        <v>0</v>
      </c>
      <c r="Q455" s="165"/>
      <c r="R455" s="166">
        <f>SUM(R456:R468)</f>
        <v>0</v>
      </c>
      <c r="S455" s="165"/>
      <c r="T455" s="167">
        <f>SUM(T456:T468)</f>
        <v>0</v>
      </c>
      <c r="AR455" s="168" t="s">
        <v>83</v>
      </c>
      <c r="AT455" s="169" t="s">
        <v>74</v>
      </c>
      <c r="AU455" s="169" t="s">
        <v>83</v>
      </c>
      <c r="AY455" s="168" t="s">
        <v>121</v>
      </c>
      <c r="BK455" s="170">
        <f>SUM(BK456:BK468)</f>
        <v>0</v>
      </c>
    </row>
    <row r="456" spans="1:65" s="2" customFormat="1" ht="24.2" customHeight="1">
      <c r="A456" s="34"/>
      <c r="B456" s="35"/>
      <c r="C456" s="173" t="s">
        <v>763</v>
      </c>
      <c r="D456" s="173" t="s">
        <v>123</v>
      </c>
      <c r="E456" s="174" t="s">
        <v>764</v>
      </c>
      <c r="F456" s="175" t="s">
        <v>765</v>
      </c>
      <c r="G456" s="176" t="s">
        <v>271</v>
      </c>
      <c r="H456" s="177">
        <v>1.4999999999999999E-2</v>
      </c>
      <c r="I456" s="178"/>
      <c r="J456" s="179">
        <f>ROUND(I456*H456,2)</f>
        <v>0</v>
      </c>
      <c r="K456" s="175" t="s">
        <v>127</v>
      </c>
      <c r="L456" s="39"/>
      <c r="M456" s="180" t="s">
        <v>19</v>
      </c>
      <c r="N456" s="181" t="s">
        <v>46</v>
      </c>
      <c r="O456" s="64"/>
      <c r="P456" s="182">
        <f>O456*H456</f>
        <v>0</v>
      </c>
      <c r="Q456" s="182">
        <v>0</v>
      </c>
      <c r="R456" s="182">
        <f>Q456*H456</f>
        <v>0</v>
      </c>
      <c r="S456" s="182">
        <v>0</v>
      </c>
      <c r="T456" s="183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4" t="s">
        <v>128</v>
      </c>
      <c r="AT456" s="184" t="s">
        <v>123</v>
      </c>
      <c r="AU456" s="184" t="s">
        <v>85</v>
      </c>
      <c r="AY456" s="17" t="s">
        <v>121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17" t="s">
        <v>83</v>
      </c>
      <c r="BK456" s="185">
        <f>ROUND(I456*H456,2)</f>
        <v>0</v>
      </c>
      <c r="BL456" s="17" t="s">
        <v>128</v>
      </c>
      <c r="BM456" s="184" t="s">
        <v>766</v>
      </c>
    </row>
    <row r="457" spans="1:65" s="2" customFormat="1" ht="11.25">
      <c r="A457" s="34"/>
      <c r="B457" s="35"/>
      <c r="C457" s="36"/>
      <c r="D457" s="186" t="s">
        <v>130</v>
      </c>
      <c r="E457" s="36"/>
      <c r="F457" s="187" t="s">
        <v>767</v>
      </c>
      <c r="G457" s="36"/>
      <c r="H457" s="36"/>
      <c r="I457" s="188"/>
      <c r="J457" s="36"/>
      <c r="K457" s="36"/>
      <c r="L457" s="39"/>
      <c r="M457" s="189"/>
      <c r="N457" s="190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130</v>
      </c>
      <c r="AU457" s="17" t="s">
        <v>85</v>
      </c>
    </row>
    <row r="458" spans="1:65" s="2" customFormat="1" ht="24.2" customHeight="1">
      <c r="A458" s="34"/>
      <c r="B458" s="35"/>
      <c r="C458" s="173" t="s">
        <v>768</v>
      </c>
      <c r="D458" s="173" t="s">
        <v>123</v>
      </c>
      <c r="E458" s="174" t="s">
        <v>769</v>
      </c>
      <c r="F458" s="175" t="s">
        <v>770</v>
      </c>
      <c r="G458" s="176" t="s">
        <v>271</v>
      </c>
      <c r="H458" s="177">
        <v>584.36400000000003</v>
      </c>
      <c r="I458" s="178"/>
      <c r="J458" s="179">
        <f>ROUND(I458*H458,2)</f>
        <v>0</v>
      </c>
      <c r="K458" s="175" t="s">
        <v>127</v>
      </c>
      <c r="L458" s="39"/>
      <c r="M458" s="180" t="s">
        <v>19</v>
      </c>
      <c r="N458" s="181" t="s">
        <v>46</v>
      </c>
      <c r="O458" s="64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84" t="s">
        <v>128</v>
      </c>
      <c r="AT458" s="184" t="s">
        <v>123</v>
      </c>
      <c r="AU458" s="184" t="s">
        <v>85</v>
      </c>
      <c r="AY458" s="17" t="s">
        <v>121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7" t="s">
        <v>83</v>
      </c>
      <c r="BK458" s="185">
        <f>ROUND(I458*H458,2)</f>
        <v>0</v>
      </c>
      <c r="BL458" s="17" t="s">
        <v>128</v>
      </c>
      <c r="BM458" s="184" t="s">
        <v>771</v>
      </c>
    </row>
    <row r="459" spans="1:65" s="2" customFormat="1" ht="11.25">
      <c r="A459" s="34"/>
      <c r="B459" s="35"/>
      <c r="C459" s="36"/>
      <c r="D459" s="186" t="s">
        <v>130</v>
      </c>
      <c r="E459" s="36"/>
      <c r="F459" s="187" t="s">
        <v>772</v>
      </c>
      <c r="G459" s="36"/>
      <c r="H459" s="36"/>
      <c r="I459" s="188"/>
      <c r="J459" s="36"/>
      <c r="K459" s="36"/>
      <c r="L459" s="39"/>
      <c r="M459" s="189"/>
      <c r="N459" s="190"/>
      <c r="O459" s="64"/>
      <c r="P459" s="64"/>
      <c r="Q459" s="64"/>
      <c r="R459" s="64"/>
      <c r="S459" s="64"/>
      <c r="T459" s="65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130</v>
      </c>
      <c r="AU459" s="17" t="s">
        <v>85</v>
      </c>
    </row>
    <row r="460" spans="1:65" s="2" customFormat="1" ht="24.2" customHeight="1">
      <c r="A460" s="34"/>
      <c r="B460" s="35"/>
      <c r="C460" s="173" t="s">
        <v>773</v>
      </c>
      <c r="D460" s="173" t="s">
        <v>123</v>
      </c>
      <c r="E460" s="174" t="s">
        <v>774</v>
      </c>
      <c r="F460" s="175" t="s">
        <v>775</v>
      </c>
      <c r="G460" s="176" t="s">
        <v>271</v>
      </c>
      <c r="H460" s="177">
        <v>3506.1840000000002</v>
      </c>
      <c r="I460" s="178"/>
      <c r="J460" s="179">
        <f>ROUND(I460*H460,2)</f>
        <v>0</v>
      </c>
      <c r="K460" s="175" t="s">
        <v>127</v>
      </c>
      <c r="L460" s="39"/>
      <c r="M460" s="180" t="s">
        <v>19</v>
      </c>
      <c r="N460" s="181" t="s">
        <v>46</v>
      </c>
      <c r="O460" s="64"/>
      <c r="P460" s="182">
        <f>O460*H460</f>
        <v>0</v>
      </c>
      <c r="Q460" s="182">
        <v>0</v>
      </c>
      <c r="R460" s="182">
        <f>Q460*H460</f>
        <v>0</v>
      </c>
      <c r="S460" s="182">
        <v>0</v>
      </c>
      <c r="T460" s="183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4" t="s">
        <v>128</v>
      </c>
      <c r="AT460" s="184" t="s">
        <v>123</v>
      </c>
      <c r="AU460" s="184" t="s">
        <v>85</v>
      </c>
      <c r="AY460" s="17" t="s">
        <v>121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17" t="s">
        <v>83</v>
      </c>
      <c r="BK460" s="185">
        <f>ROUND(I460*H460,2)</f>
        <v>0</v>
      </c>
      <c r="BL460" s="17" t="s">
        <v>128</v>
      </c>
      <c r="BM460" s="184" t="s">
        <v>776</v>
      </c>
    </row>
    <row r="461" spans="1:65" s="2" customFormat="1" ht="11.25">
      <c r="A461" s="34"/>
      <c r="B461" s="35"/>
      <c r="C461" s="36"/>
      <c r="D461" s="186" t="s">
        <v>130</v>
      </c>
      <c r="E461" s="36"/>
      <c r="F461" s="187" t="s">
        <v>777</v>
      </c>
      <c r="G461" s="36"/>
      <c r="H461" s="36"/>
      <c r="I461" s="188"/>
      <c r="J461" s="36"/>
      <c r="K461" s="36"/>
      <c r="L461" s="39"/>
      <c r="M461" s="189"/>
      <c r="N461" s="190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130</v>
      </c>
      <c r="AU461" s="17" t="s">
        <v>85</v>
      </c>
    </row>
    <row r="462" spans="1:65" s="14" customFormat="1" ht="11.25">
      <c r="B462" s="202"/>
      <c r="C462" s="203"/>
      <c r="D462" s="193" t="s">
        <v>132</v>
      </c>
      <c r="E462" s="203"/>
      <c r="F462" s="205" t="s">
        <v>778</v>
      </c>
      <c r="G462" s="203"/>
      <c r="H462" s="206">
        <v>3506.1840000000002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132</v>
      </c>
      <c r="AU462" s="212" t="s">
        <v>85</v>
      </c>
      <c r="AV462" s="14" t="s">
        <v>85</v>
      </c>
      <c r="AW462" s="14" t="s">
        <v>4</v>
      </c>
      <c r="AX462" s="14" t="s">
        <v>83</v>
      </c>
      <c r="AY462" s="212" t="s">
        <v>121</v>
      </c>
    </row>
    <row r="463" spans="1:65" s="2" customFormat="1" ht="24.2" customHeight="1">
      <c r="A463" s="34"/>
      <c r="B463" s="35"/>
      <c r="C463" s="173" t="s">
        <v>779</v>
      </c>
      <c r="D463" s="173" t="s">
        <v>123</v>
      </c>
      <c r="E463" s="174" t="s">
        <v>780</v>
      </c>
      <c r="F463" s="175" t="s">
        <v>781</v>
      </c>
      <c r="G463" s="176" t="s">
        <v>271</v>
      </c>
      <c r="H463" s="177">
        <v>518.81600000000003</v>
      </c>
      <c r="I463" s="178"/>
      <c r="J463" s="179">
        <f>ROUND(I463*H463,2)</f>
        <v>0</v>
      </c>
      <c r="K463" s="175" t="s">
        <v>127</v>
      </c>
      <c r="L463" s="39"/>
      <c r="M463" s="180" t="s">
        <v>19</v>
      </c>
      <c r="N463" s="181" t="s">
        <v>46</v>
      </c>
      <c r="O463" s="64"/>
      <c r="P463" s="182">
        <f>O463*H463</f>
        <v>0</v>
      </c>
      <c r="Q463" s="182">
        <v>0</v>
      </c>
      <c r="R463" s="182">
        <f>Q463*H463</f>
        <v>0</v>
      </c>
      <c r="S463" s="182">
        <v>0</v>
      </c>
      <c r="T463" s="183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4" t="s">
        <v>128</v>
      </c>
      <c r="AT463" s="184" t="s">
        <v>123</v>
      </c>
      <c r="AU463" s="184" t="s">
        <v>85</v>
      </c>
      <c r="AY463" s="17" t="s">
        <v>121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7" t="s">
        <v>83</v>
      </c>
      <c r="BK463" s="185">
        <f>ROUND(I463*H463,2)</f>
        <v>0</v>
      </c>
      <c r="BL463" s="17" t="s">
        <v>128</v>
      </c>
      <c r="BM463" s="184" t="s">
        <v>782</v>
      </c>
    </row>
    <row r="464" spans="1:65" s="2" customFormat="1" ht="11.25">
      <c r="A464" s="34"/>
      <c r="B464" s="35"/>
      <c r="C464" s="36"/>
      <c r="D464" s="186" t="s">
        <v>130</v>
      </c>
      <c r="E464" s="36"/>
      <c r="F464" s="187" t="s">
        <v>783</v>
      </c>
      <c r="G464" s="36"/>
      <c r="H464" s="36"/>
      <c r="I464" s="188"/>
      <c r="J464" s="36"/>
      <c r="K464" s="36"/>
      <c r="L464" s="39"/>
      <c r="M464" s="189"/>
      <c r="N464" s="190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130</v>
      </c>
      <c r="AU464" s="17" t="s">
        <v>85</v>
      </c>
    </row>
    <row r="465" spans="1:65" s="2" customFormat="1" ht="24.2" customHeight="1">
      <c r="A465" s="34"/>
      <c r="B465" s="35"/>
      <c r="C465" s="173" t="s">
        <v>784</v>
      </c>
      <c r="D465" s="173" t="s">
        <v>123</v>
      </c>
      <c r="E465" s="174" t="s">
        <v>785</v>
      </c>
      <c r="F465" s="175" t="s">
        <v>270</v>
      </c>
      <c r="G465" s="176" t="s">
        <v>271</v>
      </c>
      <c r="H465" s="177">
        <v>6.74</v>
      </c>
      <c r="I465" s="178"/>
      <c r="J465" s="179">
        <f>ROUND(I465*H465,2)</f>
        <v>0</v>
      </c>
      <c r="K465" s="175" t="s">
        <v>127</v>
      </c>
      <c r="L465" s="39"/>
      <c r="M465" s="180" t="s">
        <v>19</v>
      </c>
      <c r="N465" s="181" t="s">
        <v>46</v>
      </c>
      <c r="O465" s="64"/>
      <c r="P465" s="182">
        <f>O465*H465</f>
        <v>0</v>
      </c>
      <c r="Q465" s="182">
        <v>0</v>
      </c>
      <c r="R465" s="182">
        <f>Q465*H465</f>
        <v>0</v>
      </c>
      <c r="S465" s="182">
        <v>0</v>
      </c>
      <c r="T465" s="183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4" t="s">
        <v>128</v>
      </c>
      <c r="AT465" s="184" t="s">
        <v>123</v>
      </c>
      <c r="AU465" s="184" t="s">
        <v>85</v>
      </c>
      <c r="AY465" s="17" t="s">
        <v>121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7" t="s">
        <v>83</v>
      </c>
      <c r="BK465" s="185">
        <f>ROUND(I465*H465,2)</f>
        <v>0</v>
      </c>
      <c r="BL465" s="17" t="s">
        <v>128</v>
      </c>
      <c r="BM465" s="184" t="s">
        <v>786</v>
      </c>
    </row>
    <row r="466" spans="1:65" s="2" customFormat="1" ht="11.25">
      <c r="A466" s="34"/>
      <c r="B466" s="35"/>
      <c r="C466" s="36"/>
      <c r="D466" s="186" t="s">
        <v>130</v>
      </c>
      <c r="E466" s="36"/>
      <c r="F466" s="187" t="s">
        <v>787</v>
      </c>
      <c r="G466" s="36"/>
      <c r="H466" s="36"/>
      <c r="I466" s="188"/>
      <c r="J466" s="36"/>
      <c r="K466" s="36"/>
      <c r="L466" s="39"/>
      <c r="M466" s="189"/>
      <c r="N466" s="190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130</v>
      </c>
      <c r="AU466" s="17" t="s">
        <v>85</v>
      </c>
    </row>
    <row r="467" spans="1:65" s="2" customFormat="1" ht="24.2" customHeight="1">
      <c r="A467" s="34"/>
      <c r="B467" s="35"/>
      <c r="C467" s="173" t="s">
        <v>788</v>
      </c>
      <c r="D467" s="173" t="s">
        <v>123</v>
      </c>
      <c r="E467" s="174" t="s">
        <v>789</v>
      </c>
      <c r="F467" s="175" t="s">
        <v>790</v>
      </c>
      <c r="G467" s="176" t="s">
        <v>271</v>
      </c>
      <c r="H467" s="177">
        <v>58.61</v>
      </c>
      <c r="I467" s="178"/>
      <c r="J467" s="179">
        <f>ROUND(I467*H467,2)</f>
        <v>0</v>
      </c>
      <c r="K467" s="175" t="s">
        <v>127</v>
      </c>
      <c r="L467" s="39"/>
      <c r="M467" s="180" t="s">
        <v>19</v>
      </c>
      <c r="N467" s="181" t="s">
        <v>46</v>
      </c>
      <c r="O467" s="64"/>
      <c r="P467" s="182">
        <f>O467*H467</f>
        <v>0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4" t="s">
        <v>128</v>
      </c>
      <c r="AT467" s="184" t="s">
        <v>123</v>
      </c>
      <c r="AU467" s="184" t="s">
        <v>85</v>
      </c>
      <c r="AY467" s="17" t="s">
        <v>121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7" t="s">
        <v>83</v>
      </c>
      <c r="BK467" s="185">
        <f>ROUND(I467*H467,2)</f>
        <v>0</v>
      </c>
      <c r="BL467" s="17" t="s">
        <v>128</v>
      </c>
      <c r="BM467" s="184" t="s">
        <v>791</v>
      </c>
    </row>
    <row r="468" spans="1:65" s="2" customFormat="1" ht="11.25">
      <c r="A468" s="34"/>
      <c r="B468" s="35"/>
      <c r="C468" s="36"/>
      <c r="D468" s="186" t="s">
        <v>130</v>
      </c>
      <c r="E468" s="36"/>
      <c r="F468" s="187" t="s">
        <v>792</v>
      </c>
      <c r="G468" s="36"/>
      <c r="H468" s="36"/>
      <c r="I468" s="188"/>
      <c r="J468" s="36"/>
      <c r="K468" s="36"/>
      <c r="L468" s="39"/>
      <c r="M468" s="189"/>
      <c r="N468" s="190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130</v>
      </c>
      <c r="AU468" s="17" t="s">
        <v>85</v>
      </c>
    </row>
    <row r="469" spans="1:65" s="12" customFormat="1" ht="22.9" customHeight="1">
      <c r="B469" s="157"/>
      <c r="C469" s="158"/>
      <c r="D469" s="159" t="s">
        <v>74</v>
      </c>
      <c r="E469" s="171" t="s">
        <v>793</v>
      </c>
      <c r="F469" s="171" t="s">
        <v>794</v>
      </c>
      <c r="G469" s="158"/>
      <c r="H469" s="158"/>
      <c r="I469" s="161"/>
      <c r="J469" s="172">
        <f>BK469</f>
        <v>0</v>
      </c>
      <c r="K469" s="158"/>
      <c r="L469" s="163"/>
      <c r="M469" s="164"/>
      <c r="N469" s="165"/>
      <c r="O469" s="165"/>
      <c r="P469" s="166">
        <f>SUM(P470:P471)</f>
        <v>0</v>
      </c>
      <c r="Q469" s="165"/>
      <c r="R469" s="166">
        <f>SUM(R470:R471)</f>
        <v>0</v>
      </c>
      <c r="S469" s="165"/>
      <c r="T469" s="167">
        <f>SUM(T470:T471)</f>
        <v>0</v>
      </c>
      <c r="AR469" s="168" t="s">
        <v>83</v>
      </c>
      <c r="AT469" s="169" t="s">
        <v>74</v>
      </c>
      <c r="AU469" s="169" t="s">
        <v>83</v>
      </c>
      <c r="AY469" s="168" t="s">
        <v>121</v>
      </c>
      <c r="BK469" s="170">
        <f>SUM(BK470:BK471)</f>
        <v>0</v>
      </c>
    </row>
    <row r="470" spans="1:65" s="2" customFormat="1" ht="24.2" customHeight="1">
      <c r="A470" s="34"/>
      <c r="B470" s="35"/>
      <c r="C470" s="173" t="s">
        <v>795</v>
      </c>
      <c r="D470" s="173" t="s">
        <v>123</v>
      </c>
      <c r="E470" s="174" t="s">
        <v>796</v>
      </c>
      <c r="F470" s="175" t="s">
        <v>797</v>
      </c>
      <c r="G470" s="176" t="s">
        <v>271</v>
      </c>
      <c r="H470" s="177">
        <v>79.3</v>
      </c>
      <c r="I470" s="178"/>
      <c r="J470" s="179">
        <f>ROUND(I470*H470,2)</f>
        <v>0</v>
      </c>
      <c r="K470" s="175" t="s">
        <v>127</v>
      </c>
      <c r="L470" s="39"/>
      <c r="M470" s="180" t="s">
        <v>19</v>
      </c>
      <c r="N470" s="181" t="s">
        <v>46</v>
      </c>
      <c r="O470" s="64"/>
      <c r="P470" s="182">
        <f>O470*H470</f>
        <v>0</v>
      </c>
      <c r="Q470" s="182">
        <v>0</v>
      </c>
      <c r="R470" s="182">
        <f>Q470*H470</f>
        <v>0</v>
      </c>
      <c r="S470" s="182">
        <v>0</v>
      </c>
      <c r="T470" s="183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4" t="s">
        <v>128</v>
      </c>
      <c r="AT470" s="184" t="s">
        <v>123</v>
      </c>
      <c r="AU470" s="184" t="s">
        <v>85</v>
      </c>
      <c r="AY470" s="17" t="s">
        <v>121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17" t="s">
        <v>83</v>
      </c>
      <c r="BK470" s="185">
        <f>ROUND(I470*H470,2)</f>
        <v>0</v>
      </c>
      <c r="BL470" s="17" t="s">
        <v>128</v>
      </c>
      <c r="BM470" s="184" t="s">
        <v>798</v>
      </c>
    </row>
    <row r="471" spans="1:65" s="2" customFormat="1" ht="11.25">
      <c r="A471" s="34"/>
      <c r="B471" s="35"/>
      <c r="C471" s="36"/>
      <c r="D471" s="186" t="s">
        <v>130</v>
      </c>
      <c r="E471" s="36"/>
      <c r="F471" s="187" t="s">
        <v>799</v>
      </c>
      <c r="G471" s="36"/>
      <c r="H471" s="36"/>
      <c r="I471" s="188"/>
      <c r="J471" s="36"/>
      <c r="K471" s="36"/>
      <c r="L471" s="39"/>
      <c r="M471" s="235"/>
      <c r="N471" s="236"/>
      <c r="O471" s="237"/>
      <c r="P471" s="237"/>
      <c r="Q471" s="237"/>
      <c r="R471" s="237"/>
      <c r="S471" s="237"/>
      <c r="T471" s="238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130</v>
      </c>
      <c r="AU471" s="17" t="s">
        <v>85</v>
      </c>
    </row>
    <row r="472" spans="1:65" s="2" customFormat="1" ht="6.95" customHeight="1">
      <c r="A472" s="34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39"/>
      <c r="M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</row>
  </sheetData>
  <sheetProtection algorithmName="SHA-512" hashValue="OqFGwbe6VTQdFZIfHt0VViAjWbtFZ8W2lmVvNr4hokohwHdBUtdSVLp0RHfhh/UoEkxrsyHxbn/rVnYRsSi0gg==" saltValue="MYKg9xc91GyVgAwpL4rk2zoaUsxnbGoznOSYmLslVcQYESFq0KEPOf8biFFIY9RdmdRT98JQH8hHP8sUtDxpLg==" spinCount="100000" sheet="1" objects="1" scenarios="1" formatColumns="0" formatRows="0" autoFilter="0"/>
  <autoFilter ref="C88:K471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100" r:id="rId2" xr:uid="{00000000-0004-0000-0100-000001000000}"/>
    <hyperlink ref="F105" r:id="rId3" xr:uid="{00000000-0004-0000-0100-000002000000}"/>
    <hyperlink ref="F110" r:id="rId4" xr:uid="{00000000-0004-0000-0100-000003000000}"/>
    <hyperlink ref="F114" r:id="rId5" xr:uid="{00000000-0004-0000-0100-000004000000}"/>
    <hyperlink ref="F118" r:id="rId6" xr:uid="{00000000-0004-0000-0100-000005000000}"/>
    <hyperlink ref="F123" r:id="rId7" xr:uid="{00000000-0004-0000-0100-000006000000}"/>
    <hyperlink ref="F127" r:id="rId8" xr:uid="{00000000-0004-0000-0100-000007000000}"/>
    <hyperlink ref="F131" r:id="rId9" xr:uid="{00000000-0004-0000-0100-000008000000}"/>
    <hyperlink ref="F134" r:id="rId10" xr:uid="{00000000-0004-0000-0100-000009000000}"/>
    <hyperlink ref="F136" r:id="rId11" xr:uid="{00000000-0004-0000-0100-00000A000000}"/>
    <hyperlink ref="F140" r:id="rId12" xr:uid="{00000000-0004-0000-0100-00000B000000}"/>
    <hyperlink ref="F147" r:id="rId13" xr:uid="{00000000-0004-0000-0100-00000C000000}"/>
    <hyperlink ref="F151" r:id="rId14" xr:uid="{00000000-0004-0000-0100-00000D000000}"/>
    <hyperlink ref="F155" r:id="rId15" xr:uid="{00000000-0004-0000-0100-00000E000000}"/>
    <hyperlink ref="F159" r:id="rId16" xr:uid="{00000000-0004-0000-0100-00000F000000}"/>
    <hyperlink ref="F163" r:id="rId17" xr:uid="{00000000-0004-0000-0100-000010000000}"/>
    <hyperlink ref="F167" r:id="rId18" xr:uid="{00000000-0004-0000-0100-000011000000}"/>
    <hyperlink ref="F171" r:id="rId19" xr:uid="{00000000-0004-0000-0100-000012000000}"/>
    <hyperlink ref="F178" r:id="rId20" xr:uid="{00000000-0004-0000-0100-000013000000}"/>
    <hyperlink ref="F181" r:id="rId21" xr:uid="{00000000-0004-0000-0100-000014000000}"/>
    <hyperlink ref="F184" r:id="rId22" xr:uid="{00000000-0004-0000-0100-000015000000}"/>
    <hyperlink ref="F187" r:id="rId23" xr:uid="{00000000-0004-0000-0100-000016000000}"/>
    <hyperlink ref="F194" r:id="rId24" xr:uid="{00000000-0004-0000-0100-000017000000}"/>
    <hyperlink ref="F204" r:id="rId25" xr:uid="{00000000-0004-0000-0100-000018000000}"/>
    <hyperlink ref="F210" r:id="rId26" xr:uid="{00000000-0004-0000-0100-000019000000}"/>
    <hyperlink ref="F212" r:id="rId27" xr:uid="{00000000-0004-0000-0100-00001A000000}"/>
    <hyperlink ref="F216" r:id="rId28" xr:uid="{00000000-0004-0000-0100-00001B000000}"/>
    <hyperlink ref="F224" r:id="rId29" xr:uid="{00000000-0004-0000-0100-00001C000000}"/>
    <hyperlink ref="F234" r:id="rId30" xr:uid="{00000000-0004-0000-0100-00001D000000}"/>
    <hyperlink ref="F241" r:id="rId31" xr:uid="{00000000-0004-0000-0100-00001E000000}"/>
    <hyperlink ref="F245" r:id="rId32" xr:uid="{00000000-0004-0000-0100-00001F000000}"/>
    <hyperlink ref="F249" r:id="rId33" xr:uid="{00000000-0004-0000-0100-000020000000}"/>
    <hyperlink ref="F253" r:id="rId34" xr:uid="{00000000-0004-0000-0100-000021000000}"/>
    <hyperlink ref="F257" r:id="rId35" xr:uid="{00000000-0004-0000-0100-000022000000}"/>
    <hyperlink ref="F261" r:id="rId36" xr:uid="{00000000-0004-0000-0100-000023000000}"/>
    <hyperlink ref="F265" r:id="rId37" xr:uid="{00000000-0004-0000-0100-000024000000}"/>
    <hyperlink ref="F270" r:id="rId38" xr:uid="{00000000-0004-0000-0100-000025000000}"/>
    <hyperlink ref="F272" r:id="rId39" xr:uid="{00000000-0004-0000-0100-000026000000}"/>
    <hyperlink ref="F279" r:id="rId40" xr:uid="{00000000-0004-0000-0100-000027000000}"/>
    <hyperlink ref="F286" r:id="rId41" xr:uid="{00000000-0004-0000-0100-000028000000}"/>
    <hyperlink ref="F290" r:id="rId42" xr:uid="{00000000-0004-0000-0100-000029000000}"/>
    <hyperlink ref="F294" r:id="rId43" xr:uid="{00000000-0004-0000-0100-00002A000000}"/>
    <hyperlink ref="F298" r:id="rId44" xr:uid="{00000000-0004-0000-0100-00002B000000}"/>
    <hyperlink ref="F302" r:id="rId45" xr:uid="{00000000-0004-0000-0100-00002C000000}"/>
    <hyperlink ref="F309" r:id="rId46" xr:uid="{00000000-0004-0000-0100-00002D000000}"/>
    <hyperlink ref="F313" r:id="rId47" xr:uid="{00000000-0004-0000-0100-00002E000000}"/>
    <hyperlink ref="F319" r:id="rId48" xr:uid="{00000000-0004-0000-0100-00002F000000}"/>
    <hyperlink ref="F329" r:id="rId49" xr:uid="{00000000-0004-0000-0100-000030000000}"/>
    <hyperlink ref="F334" r:id="rId50" xr:uid="{00000000-0004-0000-0100-000031000000}"/>
    <hyperlink ref="F340" r:id="rId51" xr:uid="{00000000-0004-0000-0100-000032000000}"/>
    <hyperlink ref="F345" r:id="rId52" xr:uid="{00000000-0004-0000-0100-000033000000}"/>
    <hyperlink ref="F350" r:id="rId53" xr:uid="{00000000-0004-0000-0100-000034000000}"/>
    <hyperlink ref="F354" r:id="rId54" xr:uid="{00000000-0004-0000-0100-000035000000}"/>
    <hyperlink ref="F357" r:id="rId55" xr:uid="{00000000-0004-0000-0100-000036000000}"/>
    <hyperlink ref="F360" r:id="rId56" xr:uid="{00000000-0004-0000-0100-000037000000}"/>
    <hyperlink ref="F366" r:id="rId57" xr:uid="{00000000-0004-0000-0100-000038000000}"/>
    <hyperlink ref="F369" r:id="rId58" xr:uid="{00000000-0004-0000-0100-000039000000}"/>
    <hyperlink ref="F372" r:id="rId59" xr:uid="{00000000-0004-0000-0100-00003A000000}"/>
    <hyperlink ref="F375" r:id="rId60" xr:uid="{00000000-0004-0000-0100-00003B000000}"/>
    <hyperlink ref="F379" r:id="rId61" xr:uid="{00000000-0004-0000-0100-00003C000000}"/>
    <hyperlink ref="F382" r:id="rId62" xr:uid="{00000000-0004-0000-0100-00003D000000}"/>
    <hyperlink ref="F390" r:id="rId63" xr:uid="{00000000-0004-0000-0100-00003E000000}"/>
    <hyperlink ref="F392" r:id="rId64" xr:uid="{00000000-0004-0000-0100-00003F000000}"/>
    <hyperlink ref="F396" r:id="rId65" xr:uid="{00000000-0004-0000-0100-000040000000}"/>
    <hyperlink ref="F398" r:id="rId66" xr:uid="{00000000-0004-0000-0100-000041000000}"/>
    <hyperlink ref="F412" r:id="rId67" xr:uid="{00000000-0004-0000-0100-000042000000}"/>
    <hyperlink ref="F416" r:id="rId68" xr:uid="{00000000-0004-0000-0100-000043000000}"/>
    <hyperlink ref="F423" r:id="rId69" xr:uid="{00000000-0004-0000-0100-000044000000}"/>
    <hyperlink ref="F425" r:id="rId70" xr:uid="{00000000-0004-0000-0100-000045000000}"/>
    <hyperlink ref="F429" r:id="rId71" xr:uid="{00000000-0004-0000-0100-000046000000}"/>
    <hyperlink ref="F431" r:id="rId72" xr:uid="{00000000-0004-0000-0100-000047000000}"/>
    <hyperlink ref="F435" r:id="rId73" xr:uid="{00000000-0004-0000-0100-000048000000}"/>
    <hyperlink ref="F438" r:id="rId74" xr:uid="{00000000-0004-0000-0100-000049000000}"/>
    <hyperlink ref="F441" r:id="rId75" xr:uid="{00000000-0004-0000-0100-00004A000000}"/>
    <hyperlink ref="F444" r:id="rId76" xr:uid="{00000000-0004-0000-0100-00004B000000}"/>
    <hyperlink ref="F448" r:id="rId77" xr:uid="{00000000-0004-0000-0100-00004C000000}"/>
    <hyperlink ref="F452" r:id="rId78" xr:uid="{00000000-0004-0000-0100-00004D000000}"/>
    <hyperlink ref="F457" r:id="rId79" xr:uid="{00000000-0004-0000-0100-00004E000000}"/>
    <hyperlink ref="F459" r:id="rId80" xr:uid="{00000000-0004-0000-0100-00004F000000}"/>
    <hyperlink ref="F461" r:id="rId81" xr:uid="{00000000-0004-0000-0100-000050000000}"/>
    <hyperlink ref="F464" r:id="rId82" xr:uid="{00000000-0004-0000-0100-000051000000}"/>
    <hyperlink ref="F466" r:id="rId83" xr:uid="{00000000-0004-0000-0100-000052000000}"/>
    <hyperlink ref="F468" r:id="rId84" xr:uid="{00000000-0004-0000-0100-000053000000}"/>
    <hyperlink ref="F471" r:id="rId85" xr:uid="{00000000-0004-0000-0100-00005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97"/>
  <sheetViews>
    <sheetView showGridLines="0" topLeftCell="A80" workbookViewId="0">
      <selection activeCell="I91" sqref="I9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88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hidden="1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79" t="str">
        <f>'Rekapitulace stavby'!K6</f>
        <v>ZŠ Buzulucká – úprava povrchu včetně odvodnění – vjezd do ŠJ a zpevněné plochy</v>
      </c>
      <c r="F7" s="280"/>
      <c r="G7" s="280"/>
      <c r="H7" s="280"/>
      <c r="L7" s="20"/>
    </row>
    <row r="8" spans="1:46" s="2" customFormat="1" ht="12" hidden="1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1" t="s">
        <v>800</v>
      </c>
      <c r="F9" s="282"/>
      <c r="G9" s="282"/>
      <c r="H9" s="28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26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3" t="str">
        <f>'Rekapitulace stavby'!E14</f>
        <v>Vyplň údaj</v>
      </c>
      <c r="F18" s="284"/>
      <c r="G18" s="284"/>
      <c r="H18" s="28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25</v>
      </c>
      <c r="J20" s="107" t="s">
        <v>33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28</v>
      </c>
      <c r="J21" s="107" t="s">
        <v>35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37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38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5" t="s">
        <v>19</v>
      </c>
      <c r="F27" s="285"/>
      <c r="G27" s="285"/>
      <c r="H27" s="28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45</v>
      </c>
      <c r="E33" s="105" t="s">
        <v>46</v>
      </c>
      <c r="F33" s="117">
        <f>ROUND((SUM(BE83:BE94)),  2)</f>
        <v>0</v>
      </c>
      <c r="G33" s="34"/>
      <c r="H33" s="34"/>
      <c r="I33" s="118">
        <v>0.21</v>
      </c>
      <c r="J33" s="117">
        <f>ROUND(((SUM(BE83:BE94))*I33),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47</v>
      </c>
      <c r="F34" s="117">
        <f>ROUND((SUM(BF83:BF94)),  2)</f>
        <v>0</v>
      </c>
      <c r="G34" s="34"/>
      <c r="H34" s="34"/>
      <c r="I34" s="118">
        <v>0.12</v>
      </c>
      <c r="J34" s="117">
        <f>ROUND(((SUM(BF83:BF94))*I34),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ROUND((SUM(BG83:BG94)),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ROUND((SUM(BH83:BH94)),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ROUND((SUM(BI83:BI94)),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6" t="str">
        <f>E7</f>
        <v>ZŠ Buzulucká – úprava povrchu včetně odvodnění – vjezd do ŠJ a zpevněné plochy</v>
      </c>
      <c r="F48" s="287"/>
      <c r="G48" s="287"/>
      <c r="H48" s="28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58" t="str">
        <f>E9</f>
        <v>VON - Vedlejší a ostatní náklady</v>
      </c>
      <c r="F50" s="288"/>
      <c r="G50" s="288"/>
      <c r="H50" s="28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Teplice-Řetenice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24</v>
      </c>
      <c r="D54" s="36"/>
      <c r="E54" s="36"/>
      <c r="F54" s="27" t="str">
        <f>E15</f>
        <v>Statutární město Teplice</v>
      </c>
      <c r="G54" s="36"/>
      <c r="H54" s="36"/>
      <c r="I54" s="29" t="s">
        <v>32</v>
      </c>
      <c r="J54" s="32" t="str">
        <f>E21</f>
        <v xml:space="preserve">PROJEKTY CHLADNÝ s.r.o.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37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801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802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803</v>
      </c>
      <c r="E62" s="143"/>
      <c r="F62" s="143"/>
      <c r="G62" s="143"/>
      <c r="H62" s="143"/>
      <c r="I62" s="143"/>
      <c r="J62" s="144">
        <f>J90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804</v>
      </c>
      <c r="E63" s="143"/>
      <c r="F63" s="143"/>
      <c r="G63" s="143"/>
      <c r="H63" s="143"/>
      <c r="I63" s="143"/>
      <c r="J63" s="144">
        <f>J93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86" t="str">
        <f>E7</f>
        <v>ZŠ Buzulucká – úprava povrchu včetně odvodnění – vjezd do ŠJ a zpevněné plochy</v>
      </c>
      <c r="F73" s="287"/>
      <c r="G73" s="287"/>
      <c r="H73" s="287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90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58" t="str">
        <f>E9</f>
        <v>VON - Vedlejší a ostatní náklady</v>
      </c>
      <c r="F75" s="288"/>
      <c r="G75" s="288"/>
      <c r="H75" s="288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k.ú. Teplice-Řetenice</v>
      </c>
      <c r="G77" s="36"/>
      <c r="H77" s="36"/>
      <c r="I77" s="29" t="s">
        <v>23</v>
      </c>
      <c r="J77" s="59">
        <f>IF(J12="","",J12)</f>
        <v>0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24</v>
      </c>
      <c r="D79" s="36"/>
      <c r="E79" s="36"/>
      <c r="F79" s="27" t="str">
        <f>E15</f>
        <v>Statutární město Teplice</v>
      </c>
      <c r="G79" s="36"/>
      <c r="H79" s="36"/>
      <c r="I79" s="29" t="s">
        <v>32</v>
      </c>
      <c r="J79" s="32" t="str">
        <f>E21</f>
        <v xml:space="preserve">PROJEKTY CHLADNÝ s.r.o.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37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107</v>
      </c>
      <c r="D82" s="149" t="s">
        <v>60</v>
      </c>
      <c r="E82" s="149" t="s">
        <v>56</v>
      </c>
      <c r="F82" s="149" t="s">
        <v>57</v>
      </c>
      <c r="G82" s="149" t="s">
        <v>108</v>
      </c>
      <c r="H82" s="149" t="s">
        <v>109</v>
      </c>
      <c r="I82" s="149" t="s">
        <v>110</v>
      </c>
      <c r="J82" s="149" t="s">
        <v>94</v>
      </c>
      <c r="K82" s="150" t="s">
        <v>111</v>
      </c>
      <c r="L82" s="151"/>
      <c r="M82" s="68" t="s">
        <v>19</v>
      </c>
      <c r="N82" s="69" t="s">
        <v>45</v>
      </c>
      <c r="O82" s="69" t="s">
        <v>112</v>
      </c>
      <c r="P82" s="69" t="s">
        <v>113</v>
      </c>
      <c r="Q82" s="69" t="s">
        <v>114</v>
      </c>
      <c r="R82" s="69" t="s">
        <v>115</v>
      </c>
      <c r="S82" s="69" t="s">
        <v>116</v>
      </c>
      <c r="T82" s="70" t="s">
        <v>117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>
        <f>P84</f>
        <v>0</v>
      </c>
      <c r="Q83" s="72"/>
      <c r="R83" s="154">
        <f>R84</f>
        <v>0</v>
      </c>
      <c r="S83" s="72"/>
      <c r="T83" s="155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95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74</v>
      </c>
      <c r="E84" s="160" t="s">
        <v>805</v>
      </c>
      <c r="F84" s="160" t="s">
        <v>806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P85+P90+P93</f>
        <v>0</v>
      </c>
      <c r="Q84" s="165"/>
      <c r="R84" s="166">
        <f>R85+R90+R93</f>
        <v>0</v>
      </c>
      <c r="S84" s="165"/>
      <c r="T84" s="167">
        <f>T85+T90+T93</f>
        <v>0</v>
      </c>
      <c r="AR84" s="168" t="s">
        <v>157</v>
      </c>
      <c r="AT84" s="169" t="s">
        <v>74</v>
      </c>
      <c r="AU84" s="169" t="s">
        <v>75</v>
      </c>
      <c r="AY84" s="168" t="s">
        <v>121</v>
      </c>
      <c r="BK84" s="170">
        <f>BK85+BK90+BK93</f>
        <v>0</v>
      </c>
    </row>
    <row r="85" spans="1:65" s="12" customFormat="1" ht="22.9" customHeight="1">
      <c r="B85" s="157"/>
      <c r="C85" s="158"/>
      <c r="D85" s="159" t="s">
        <v>74</v>
      </c>
      <c r="E85" s="171" t="s">
        <v>807</v>
      </c>
      <c r="F85" s="171" t="s">
        <v>808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SUM(P86:P89)</f>
        <v>0</v>
      </c>
      <c r="Q85" s="165"/>
      <c r="R85" s="166">
        <f>SUM(R86:R89)</f>
        <v>0</v>
      </c>
      <c r="S85" s="165"/>
      <c r="T85" s="167">
        <f>SUM(T86:T89)</f>
        <v>0</v>
      </c>
      <c r="AR85" s="168" t="s">
        <v>157</v>
      </c>
      <c r="AT85" s="169" t="s">
        <v>74</v>
      </c>
      <c r="AU85" s="169" t="s">
        <v>83</v>
      </c>
      <c r="AY85" s="168" t="s">
        <v>121</v>
      </c>
      <c r="BK85" s="170">
        <f>SUM(BK86:BK89)</f>
        <v>0</v>
      </c>
    </row>
    <row r="86" spans="1:65" s="2" customFormat="1" ht="16.5" customHeight="1">
      <c r="A86" s="34"/>
      <c r="B86" s="35"/>
      <c r="C86" s="173" t="s">
        <v>83</v>
      </c>
      <c r="D86" s="173" t="s">
        <v>123</v>
      </c>
      <c r="E86" s="174" t="s">
        <v>809</v>
      </c>
      <c r="F86" s="175" t="s">
        <v>810</v>
      </c>
      <c r="G86" s="176" t="s">
        <v>811</v>
      </c>
      <c r="H86" s="177">
        <v>1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46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812</v>
      </c>
      <c r="AT86" s="184" t="s">
        <v>123</v>
      </c>
      <c r="AU86" s="184" t="s">
        <v>85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83</v>
      </c>
      <c r="BK86" s="185">
        <f>ROUND(I86*H86,2)</f>
        <v>0</v>
      </c>
      <c r="BL86" s="17" t="s">
        <v>812</v>
      </c>
      <c r="BM86" s="184" t="s">
        <v>813</v>
      </c>
    </row>
    <row r="87" spans="1:65" s="2" customFormat="1" ht="16.5" customHeight="1">
      <c r="A87" s="34"/>
      <c r="B87" s="35"/>
      <c r="C87" s="173" t="s">
        <v>85</v>
      </c>
      <c r="D87" s="173" t="s">
        <v>123</v>
      </c>
      <c r="E87" s="174" t="s">
        <v>814</v>
      </c>
      <c r="F87" s="175" t="s">
        <v>815</v>
      </c>
      <c r="G87" s="176" t="s">
        <v>811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46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812</v>
      </c>
      <c r="AT87" s="184" t="s">
        <v>123</v>
      </c>
      <c r="AU87" s="184" t="s">
        <v>85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83</v>
      </c>
      <c r="BK87" s="185">
        <f>ROUND(I87*H87,2)</f>
        <v>0</v>
      </c>
      <c r="BL87" s="17" t="s">
        <v>812</v>
      </c>
      <c r="BM87" s="184" t="s">
        <v>816</v>
      </c>
    </row>
    <row r="88" spans="1:65" s="2" customFormat="1" ht="16.5" customHeight="1">
      <c r="A88" s="34"/>
      <c r="B88" s="35"/>
      <c r="C88" s="173">
        <v>3</v>
      </c>
      <c r="D88" s="173" t="s">
        <v>123</v>
      </c>
      <c r="E88" s="174" t="s">
        <v>817</v>
      </c>
      <c r="F88" s="175" t="s">
        <v>818</v>
      </c>
      <c r="G88" s="176" t="s">
        <v>811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46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812</v>
      </c>
      <c r="AT88" s="184" t="s">
        <v>123</v>
      </c>
      <c r="AU88" s="184" t="s">
        <v>85</v>
      </c>
      <c r="AY88" s="17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83</v>
      </c>
      <c r="BK88" s="185">
        <f>ROUND(I88*H88,2)</f>
        <v>0</v>
      </c>
      <c r="BL88" s="17" t="s">
        <v>812</v>
      </c>
      <c r="BM88" s="184" t="s">
        <v>819</v>
      </c>
    </row>
    <row r="89" spans="1:65" s="2" customFormat="1" ht="87.75">
      <c r="A89" s="34"/>
      <c r="B89" s="35"/>
      <c r="C89" s="36"/>
      <c r="D89" s="193" t="s">
        <v>410</v>
      </c>
      <c r="E89" s="36"/>
      <c r="F89" s="234" t="s">
        <v>820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410</v>
      </c>
      <c r="AU89" s="17" t="s">
        <v>85</v>
      </c>
    </row>
    <row r="90" spans="1:65" s="12" customFormat="1" ht="22.9" customHeight="1">
      <c r="B90" s="157"/>
      <c r="C90" s="158"/>
      <c r="D90" s="159" t="s">
        <v>74</v>
      </c>
      <c r="E90" s="171" t="s">
        <v>821</v>
      </c>
      <c r="F90" s="171" t="s">
        <v>822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SUM(P91:P92)</f>
        <v>0</v>
      </c>
      <c r="Q90" s="165"/>
      <c r="R90" s="166">
        <f>SUM(R91:R92)</f>
        <v>0</v>
      </c>
      <c r="S90" s="165"/>
      <c r="T90" s="167">
        <f>SUM(T91:T92)</f>
        <v>0</v>
      </c>
      <c r="AR90" s="168" t="s">
        <v>157</v>
      </c>
      <c r="AT90" s="169" t="s">
        <v>74</v>
      </c>
      <c r="AU90" s="169" t="s">
        <v>83</v>
      </c>
      <c r="AY90" s="168" t="s">
        <v>121</v>
      </c>
      <c r="BK90" s="170">
        <f>SUM(BK91:BK92)</f>
        <v>0</v>
      </c>
    </row>
    <row r="91" spans="1:65" s="2" customFormat="1" ht="16.5" customHeight="1">
      <c r="A91" s="34"/>
      <c r="B91" s="35"/>
      <c r="C91" s="173">
        <v>4</v>
      </c>
      <c r="D91" s="173" t="s">
        <v>123</v>
      </c>
      <c r="E91" s="174" t="s">
        <v>823</v>
      </c>
      <c r="F91" s="175" t="s">
        <v>822</v>
      </c>
      <c r="G91" s="176" t="s">
        <v>811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46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812</v>
      </c>
      <c r="AT91" s="184" t="s">
        <v>123</v>
      </c>
      <c r="AU91" s="184" t="s">
        <v>85</v>
      </c>
      <c r="AY91" s="17" t="s">
        <v>121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83</v>
      </c>
      <c r="BK91" s="185">
        <f>ROUND(I91*H91,2)</f>
        <v>0</v>
      </c>
      <c r="BL91" s="17" t="s">
        <v>812</v>
      </c>
      <c r="BM91" s="184" t="s">
        <v>824</v>
      </c>
    </row>
    <row r="92" spans="1:65" s="2" customFormat="1" ht="16.5" customHeight="1">
      <c r="A92" s="34"/>
      <c r="B92" s="35"/>
      <c r="C92" s="173">
        <v>5</v>
      </c>
      <c r="D92" s="173" t="s">
        <v>123</v>
      </c>
      <c r="E92" s="174" t="s">
        <v>825</v>
      </c>
      <c r="F92" s="175" t="s">
        <v>826</v>
      </c>
      <c r="G92" s="176" t="s">
        <v>811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46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812</v>
      </c>
      <c r="AT92" s="184" t="s">
        <v>123</v>
      </c>
      <c r="AU92" s="184" t="s">
        <v>85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83</v>
      </c>
      <c r="BK92" s="185">
        <f>ROUND(I92*H92,2)</f>
        <v>0</v>
      </c>
      <c r="BL92" s="17" t="s">
        <v>812</v>
      </c>
      <c r="BM92" s="184" t="s">
        <v>827</v>
      </c>
    </row>
    <row r="93" spans="1:65" s="12" customFormat="1" ht="22.9" customHeight="1">
      <c r="B93" s="157"/>
      <c r="C93" s="158"/>
      <c r="D93" s="159" t="s">
        <v>74</v>
      </c>
      <c r="E93" s="171" t="s">
        <v>828</v>
      </c>
      <c r="F93" s="171" t="s">
        <v>829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SUM(P94:P94)</f>
        <v>0</v>
      </c>
      <c r="Q93" s="165"/>
      <c r="R93" s="166">
        <f>SUM(R94:R94)</f>
        <v>0</v>
      </c>
      <c r="S93" s="165"/>
      <c r="T93" s="167">
        <f>SUM(T94:T94)</f>
        <v>0</v>
      </c>
      <c r="AR93" s="168" t="s">
        <v>157</v>
      </c>
      <c r="AT93" s="169" t="s">
        <v>74</v>
      </c>
      <c r="AU93" s="169" t="s">
        <v>83</v>
      </c>
      <c r="AY93" s="168" t="s">
        <v>121</v>
      </c>
      <c r="BK93" s="170">
        <f>SUM(BK94:BK94)</f>
        <v>0</v>
      </c>
    </row>
    <row r="94" spans="1:65" s="2" customFormat="1" ht="16.5" customHeight="1">
      <c r="A94" s="34"/>
      <c r="B94" s="35"/>
      <c r="C94" s="173">
        <v>6</v>
      </c>
      <c r="D94" s="173" t="s">
        <v>123</v>
      </c>
      <c r="E94" s="174" t="s">
        <v>830</v>
      </c>
      <c r="F94" s="175" t="s">
        <v>831</v>
      </c>
      <c r="G94" s="176" t="s">
        <v>832</v>
      </c>
      <c r="H94" s="177">
        <v>3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46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812</v>
      </c>
      <c r="AT94" s="184" t="s">
        <v>123</v>
      </c>
      <c r="AU94" s="184" t="s">
        <v>85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83</v>
      </c>
      <c r="BK94" s="185">
        <f>ROUND(I94*H94,2)</f>
        <v>0</v>
      </c>
      <c r="BL94" s="17" t="s">
        <v>812</v>
      </c>
      <c r="BM94" s="184" t="s">
        <v>833</v>
      </c>
    </row>
    <row r="95" spans="1:65" s="2" customFormat="1" ht="6.95" customHeight="1">
      <c r="A95" s="34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39"/>
      <c r="M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65" ht="11.25"/>
    <row r="97" ht="11.25"/>
  </sheetData>
  <sheetProtection algorithmName="SHA-512" hashValue="angvUxzJKG0jlQubT3Z0OTVzYmlajeXCTE3dnN1YITZwwdTcxDZcgHhu0/eMfhOd3RBkZMcNFy113KEqNz6q7g==" saltValue="VBPD83+I3EgLWDZ3Bcl+7g==" spinCount="100000" sheet="1" objects="1" scenarios="1"/>
  <autoFilter ref="C82:K9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Komunikace</vt:lpstr>
      <vt:lpstr>VON - Vedlejší a ostatní ...</vt:lpstr>
      <vt:lpstr>'Rekapitulace stavby'!Názvy_tisku</vt:lpstr>
      <vt:lpstr>'SO 01 - Komunikace'!Názvy_tisku</vt:lpstr>
      <vt:lpstr>'VON - Vedlejší a ostatní ...'!Názvy_tisku</vt:lpstr>
      <vt:lpstr>'Rekapitulace stavby'!Oblast_tisku</vt:lpstr>
      <vt:lpstr>'SO 01 - Komunikace'!Oblast_tisku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2025-01-20T09:17:36Z</dcterms:created>
  <dcterms:modified xsi:type="dcterms:W3CDTF">2026-01-20T08:41:08Z</dcterms:modified>
</cp:coreProperties>
</file>